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S:\75\1°\PALAIS ROYAL\COMEDIE FRANCAISE\Z-25026-MOE FOYER PIERRE DUX\07-PRO-DCE\3-Pièces éco\Version du 20250909_MBa\"/>
    </mc:Choice>
  </mc:AlternateContent>
  <xr:revisionPtr revIDLastSave="0" documentId="13_ncr:1_{821C03D0-04DA-4B2C-AF05-62DABDDA7658}" xr6:coauthVersionLast="47" xr6:coauthVersionMax="47" xr10:uidLastSave="{00000000-0000-0000-0000-000000000000}"/>
  <bookViews>
    <workbookView xWindow="29580" yWindow="780" windowWidth="27780" windowHeight="14355" activeTab="2" xr2:uid="{00000000-000D-0000-FFFF-FFFF00000000}"/>
  </bookViews>
  <sheets>
    <sheet name="Page de garde" sheetId="1" r:id="rId1"/>
    <sheet name="Note liminaire" sheetId="7" r:id="rId2"/>
    <sheet name="DPGF" sheetId="2" r:id="rId3"/>
    <sheet name="Paramètres" sheetId="3" state="hidden" r:id="rId4"/>
    <sheet name="Version" sheetId="4" state="hidden" r:id="rId5"/>
  </sheets>
  <externalReferences>
    <externalReference r:id="rId6"/>
    <externalReference r:id="rId7"/>
    <externalReference r:id="rId8"/>
  </externalReferences>
  <definedNames>
    <definedName name="___D1" localSheetId="1">#REF!</definedName>
    <definedName name="___D1">#REF!</definedName>
    <definedName name="___D2">#REF!</definedName>
    <definedName name="___D3">#REF!</definedName>
    <definedName name="___D4">#REF!</definedName>
    <definedName name="___D5">#REF!</definedName>
    <definedName name="___D6">#REF!</definedName>
    <definedName name="___T1">#REF!</definedName>
    <definedName name="___T2">#REF!</definedName>
    <definedName name="___T3">#REF!</definedName>
    <definedName name="___T4">#REF!</definedName>
    <definedName name="___T5">#REF!</definedName>
    <definedName name="___T6">#REF!</definedName>
    <definedName name="___T7">#REF!</definedName>
    <definedName name="__b2">'[1]Hono TF'!#REF!</definedName>
    <definedName name="__b3">'[1]Hono TF'!#REF!</definedName>
    <definedName name="__bb1">'[1]Hono TF'!#REF!</definedName>
    <definedName name="__bb3">'[1]Hono TF'!#REF!</definedName>
    <definedName name="__bb4">'[1]Hono TF'!#REF!</definedName>
    <definedName name="__bb5">'[1]Hono TF'!#REF!</definedName>
    <definedName name="__bb6">'[1]Hono TF'!#REF!</definedName>
    <definedName name="__D1" localSheetId="1">#REF!</definedName>
    <definedName name="__D1">#REF!</definedName>
    <definedName name="__D2" localSheetId="1">#REF!</definedName>
    <definedName name="__D2">#REF!</definedName>
    <definedName name="__D3" localSheetId="1">#REF!</definedName>
    <definedName name="__D3">#REF!</definedName>
    <definedName name="__D4">#REF!</definedName>
    <definedName name="__D5">#REF!</definedName>
    <definedName name="__D6">#REF!</definedName>
    <definedName name="__MD1">#REF!</definedName>
    <definedName name="__MD2">#REF!</definedName>
    <definedName name="__MD4">#REF!</definedName>
    <definedName name="__MD5">#REF!</definedName>
    <definedName name="__MD6">#REF!</definedName>
    <definedName name="__MT1">#REF!</definedName>
    <definedName name="__MT2">#REF!</definedName>
    <definedName name="__MT3">#REF!</definedName>
    <definedName name="__MT4">#REF!</definedName>
    <definedName name="__MT5">#REF!</definedName>
    <definedName name="__MT6">#REF!</definedName>
    <definedName name="__MT7">#REF!</definedName>
    <definedName name="__op1">'[1]Hono TF'!#REF!</definedName>
    <definedName name="__op2">'[1]Hono TF'!#REF!</definedName>
    <definedName name="__op3">'[1]Hono TF'!#REF!</definedName>
    <definedName name="__T1" localSheetId="1">#REF!</definedName>
    <definedName name="__T1">#REF!</definedName>
    <definedName name="__T2" localSheetId="1">#REF!</definedName>
    <definedName name="__T2">#REF!</definedName>
    <definedName name="__T3" localSheetId="1">#REF!</definedName>
    <definedName name="__T3">#REF!</definedName>
    <definedName name="__T4">#REF!</definedName>
    <definedName name="__T5">#REF!</definedName>
    <definedName name="__T6">#REF!</definedName>
    <definedName name="__T7">#REF!</definedName>
    <definedName name="__tit01">#REF!</definedName>
    <definedName name="__tit02">#REF!</definedName>
    <definedName name="__tit03">#REF!</definedName>
    <definedName name="__tit04">#REF!</definedName>
    <definedName name="__tit05">#REF!</definedName>
    <definedName name="__tit06">#REF!</definedName>
    <definedName name="__tit07">#REF!</definedName>
    <definedName name="__tit08">#REF!</definedName>
    <definedName name="__tit09">#REF!</definedName>
    <definedName name="__tit10">#REF!</definedName>
    <definedName name="__tit11">#REF!</definedName>
    <definedName name="__tit12">#REF!</definedName>
    <definedName name="__tit13">#REF!</definedName>
    <definedName name="__tit14">#REF!</definedName>
    <definedName name="__tit15">#REF!</definedName>
    <definedName name="__tit16">#REF!</definedName>
    <definedName name="__tit17">#REF!</definedName>
    <definedName name="__tit18">#REF!</definedName>
    <definedName name="__tit19">#REF!</definedName>
    <definedName name="__tit20">#REF!</definedName>
    <definedName name="__tit21">#REF!</definedName>
    <definedName name="__tit22">#REF!</definedName>
    <definedName name="__tit23">#REF!</definedName>
    <definedName name="__tit24">#REF!</definedName>
    <definedName name="__tit25">#REF!</definedName>
    <definedName name="__tit26">#REF!</definedName>
    <definedName name="__tit27">#REF!</definedName>
    <definedName name="__tit28">#REF!</definedName>
    <definedName name="__tit29">#REF!</definedName>
    <definedName name="__tit30">#REF!</definedName>
    <definedName name="__tit31">#REF!</definedName>
    <definedName name="_01_03_1994">#REF!</definedName>
    <definedName name="_A1">#REF!</definedName>
    <definedName name="_A2">#REF!</definedName>
    <definedName name="_A3">#REF!</definedName>
    <definedName name="_A4">#REF!</definedName>
    <definedName name="_A5">#REF!</definedName>
    <definedName name="_A6">#REF!</definedName>
    <definedName name="_A71">#REF!</definedName>
    <definedName name="_A72">#REF!</definedName>
    <definedName name="_A73">#REF!</definedName>
    <definedName name="_b1">#REF!</definedName>
    <definedName name="_b2">'[1]Hono TF'!#REF!</definedName>
    <definedName name="_b3">'[1]Hono TF'!#REF!</definedName>
    <definedName name="_B71" localSheetId="1">#REF!</definedName>
    <definedName name="_B71">#REF!</definedName>
    <definedName name="_B72" localSheetId="1">#REF!</definedName>
    <definedName name="_B72">#REF!</definedName>
    <definedName name="_B73" localSheetId="1">#REF!</definedName>
    <definedName name="_B73">#REF!</definedName>
    <definedName name="_bb1" localSheetId="1">'[1]Hono TF'!#REF!</definedName>
    <definedName name="_bb1">'[1]Hono TF'!#REF!</definedName>
    <definedName name="_bb2" localSheetId="1">#REF!</definedName>
    <definedName name="_bb2">#REF!</definedName>
    <definedName name="_bb3" localSheetId="1">'[1]Hono TF'!#REF!</definedName>
    <definedName name="_bb3">'[1]Hono TF'!#REF!</definedName>
    <definedName name="_bb4" localSheetId="1">'[1]Hono TF'!#REF!</definedName>
    <definedName name="_bb4">'[1]Hono TF'!#REF!</definedName>
    <definedName name="_bb5" localSheetId="1">'[1]Hono TF'!#REF!</definedName>
    <definedName name="_bb5">'[1]Hono TF'!#REF!</definedName>
    <definedName name="_bb6" localSheetId="1">'[1]Hono TF'!#REF!</definedName>
    <definedName name="_bb6">'[1]Hono TF'!#REF!</definedName>
    <definedName name="_bt01" localSheetId="1">#REF!</definedName>
    <definedName name="_bt01">#REF!</definedName>
    <definedName name="_D1" localSheetId="1">#REF!</definedName>
    <definedName name="_D1">#REF!</definedName>
    <definedName name="_D2" localSheetId="1">#REF!</definedName>
    <definedName name="_D2">#REF!</definedName>
    <definedName name="_D3">#REF!</definedName>
    <definedName name="_D4">#REF!</definedName>
    <definedName name="_D5">#REF!</definedName>
    <definedName name="_D6">#REF!</definedName>
    <definedName name="_ht1" localSheetId="1">#REF!</definedName>
    <definedName name="_ht1">#REF!</definedName>
    <definedName name="_ht2" localSheetId="1">#REF!</definedName>
    <definedName name="_ht2">#REF!</definedName>
    <definedName name="_ii1" localSheetId="1">#REF!</definedName>
    <definedName name="_ii1">#REF!</definedName>
    <definedName name="_ii2">#REF!</definedName>
    <definedName name="_II3">#REF!</definedName>
    <definedName name="_II4">#REF!</definedName>
    <definedName name="_MD1">#REF!</definedName>
    <definedName name="_MD2">#REF!</definedName>
    <definedName name="_MD4">#REF!</definedName>
    <definedName name="_MD5">#REF!</definedName>
    <definedName name="_MD6">#REF!</definedName>
    <definedName name="_MT1">#REF!</definedName>
    <definedName name="_MT2">#REF!</definedName>
    <definedName name="_MT3">#REF!</definedName>
    <definedName name="_MT4">#REF!</definedName>
    <definedName name="_MT5">#REF!</definedName>
    <definedName name="_MT6">#REF!</definedName>
    <definedName name="_MT7">#REF!</definedName>
    <definedName name="_op1">'[1]Hono TF'!#REF!</definedName>
    <definedName name="_op2">'[1]Hono TF'!#REF!</definedName>
    <definedName name="_op3">'[1]Hono TF'!#REF!</definedName>
    <definedName name="_T1" localSheetId="1">#REF!</definedName>
    <definedName name="_T1">#REF!</definedName>
    <definedName name="_T2" localSheetId="1">#REF!</definedName>
    <definedName name="_T2">#REF!</definedName>
    <definedName name="_T3" localSheetId="1">#REF!</definedName>
    <definedName name="_T3">#REF!</definedName>
    <definedName name="_T4">#REF!</definedName>
    <definedName name="_T5">#REF!</definedName>
    <definedName name="_T6">#REF!</definedName>
    <definedName name="_T7">#REF!</definedName>
    <definedName name="_tit01">#REF!</definedName>
    <definedName name="_tit02">#REF!</definedName>
    <definedName name="_tit03">#REF!</definedName>
    <definedName name="_tit04">#REF!</definedName>
    <definedName name="_tit05">#REF!</definedName>
    <definedName name="_tit06">#REF!</definedName>
    <definedName name="_tit07">#REF!</definedName>
    <definedName name="_tit08">#REF!</definedName>
    <definedName name="_tit09">#REF!</definedName>
    <definedName name="_tit1">#REF!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7">#REF!</definedName>
    <definedName name="_tit18">#REF!</definedName>
    <definedName name="_tit19">#REF!</definedName>
    <definedName name="_tit20">#REF!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28">#REF!</definedName>
    <definedName name="_tit29">#REF!</definedName>
    <definedName name="_tit30">#REF!</definedName>
    <definedName name="_tit31">#REF!</definedName>
    <definedName name="_TX1" localSheetId="1">#REF!</definedName>
    <definedName name="_TX1">#REF!</definedName>
    <definedName name="_TX2" localSheetId="1">#REF!</definedName>
    <definedName name="_TX2">#REF!</definedName>
    <definedName name="_TX3" localSheetId="1">#REF!</definedName>
    <definedName name="_TX3">#REF!</definedName>
    <definedName name="_TX4">#REF!</definedName>
    <definedName name="_V1">#REF!</definedName>
    <definedName name="_V2">#REF!</definedName>
    <definedName name="_V3">#REF!</definedName>
    <definedName name="_V4">#REF!</definedName>
    <definedName name="_V5">#REF!</definedName>
    <definedName name="a">#REF!</definedName>
    <definedName name="accessoires_postes">#REF!</definedName>
    <definedName name="AfficherFormule" localSheetId="1">[2]!AfficherFormule</definedName>
    <definedName name="AfficherFormule">[2]!AfficherFormule</definedName>
    <definedName name="AIIIA" localSheetId="1">#REF!</definedName>
    <definedName name="AIIIA">#REF!</definedName>
    <definedName name="AIIIAA" localSheetId="1">#REF!</definedName>
    <definedName name="AIIIAA">#REF!</definedName>
    <definedName name="AIIIV" localSheetId="1">#REF!</definedName>
    <definedName name="AIIIV">#REF!</definedName>
    <definedName name="AIIIVA">#REF!</definedName>
    <definedName name="alarme_incendie">#REF!</definedName>
    <definedName name="alarme_technique">#REF!</definedName>
    <definedName name="appareils_d_éclairage">#REF!</definedName>
    <definedName name="b">#REF!</definedName>
    <definedName name="B3A">#REF!</definedName>
    <definedName name="B3AA">#REF!</definedName>
    <definedName name="B3V">#REF!</definedName>
    <definedName name="B3VA">#REF!</definedName>
    <definedName name="_xlnm.Database">#REF!</definedName>
    <definedName name="batteries_condensateurs">#REF!</definedName>
    <definedName name="bba">'[1]Hono TF'!#REF!</definedName>
    <definedName name="bbv">'[1]Hono TF'!#REF!</definedName>
    <definedName name="bht" localSheetId="1">#REF!</definedName>
    <definedName name="bht">#REF!</definedName>
    <definedName name="boites" localSheetId="1">#REF!</definedName>
    <definedName name="boites">#REF!</definedName>
    <definedName name="BRA" localSheetId="1">#REF!</definedName>
    <definedName name="BRA">#REF!</definedName>
    <definedName name="BRATER">#REF!</definedName>
    <definedName name="BRV">#REF!</definedName>
    <definedName name="BRVTER">#REF!</definedName>
    <definedName name="câbles_H07RNF">#REF!</definedName>
    <definedName name="câbles_HN33S33">#REF!</definedName>
    <definedName name="câbles_MT">#REF!</definedName>
    <definedName name="câbles_R02V_alu">#REF!</definedName>
    <definedName name="câbles_R02V_cu">#REF!</definedName>
    <definedName name="câbles_spéciaux">#REF!</definedName>
    <definedName name="câbles_téléphoniques">#REF!</definedName>
    <definedName name="cat">#REF!</definedName>
    <definedName name="cellules_MT">#REF!</definedName>
    <definedName name="chap">#REF!</definedName>
    <definedName name="chauffage">#REF!</definedName>
    <definedName name="chemins_de_câbles">#REF!</definedName>
    <definedName name="circuits_de_terre">#REF!</definedName>
    <definedName name="cm">#REF!</definedName>
    <definedName name="CODELOT">Paramètres!$C$9</definedName>
    <definedName name="COEF_MINO">#REF!</definedName>
    <definedName name="conduits">#REF!</definedName>
    <definedName name="cosses">#REF!</definedName>
    <definedName name="CPVILLEDOSSIER">Paramètres!$C$26:$J$26</definedName>
    <definedName name="_xlnm.Criteria">#REF!</definedName>
    <definedName name="css">'[1]Hono TF'!#REF!</definedName>
    <definedName name="CSSA" localSheetId="1">#REF!</definedName>
    <definedName name="CSSA">#REF!</definedName>
    <definedName name="DATEVALEUR">Paramètres!$C$13</definedName>
    <definedName name="début_sortie" localSheetId="1">#REF!</definedName>
    <definedName name="début_sortie">#REF!</definedName>
    <definedName name="debutsortie" localSheetId="1">#REF!</definedName>
    <definedName name="debutsortie">#REF!</definedName>
    <definedName name="depart" localSheetId="1">'[1]Hono TF'!#REF!</definedName>
    <definedName name="depart">'[1]Hono TF'!#REF!</definedName>
    <definedName name="dfg" localSheetId="1">#REF!</definedName>
    <definedName name="dfg">#REF!</definedName>
    <definedName name="dg" localSheetId="1">#REF!</definedName>
    <definedName name="dg">#REF!</definedName>
    <definedName name="distribution_horaire" localSheetId="1">#REF!</definedName>
    <definedName name="distribution_horaire">#REF!</definedName>
    <definedName name="dmj">#REF!</definedName>
    <definedName name="dtcr">#REF!</definedName>
    <definedName name="dtmj">#REF!</definedName>
    <definedName name="e">#REF!</definedName>
    <definedName name="éclairage_extérieur">#REF!</definedName>
    <definedName name="edi">'[1]Hono TF'!#REF!</definedName>
    <definedName name="ESSAI">999</definedName>
    <definedName name="ezatrdtyfty" localSheetId="1">#REF!</definedName>
    <definedName name="ezatrdtyfty">#REF!</definedName>
    <definedName name="f_choix" localSheetId="1">#REF!</definedName>
    <definedName name="f_choix">#REF!</definedName>
    <definedName name="fghfgfdss" localSheetId="1">#REF!</definedName>
    <definedName name="fghfgfdss">#REF!</definedName>
    <definedName name="fil_V">#REF!</definedName>
    <definedName name="ghfghfghf">#REF!</definedName>
    <definedName name="goulotte_plastique">#REF!</definedName>
    <definedName name="HONOA">#REF!</definedName>
    <definedName name="HONOV">#REF!</definedName>
    <definedName name="I">#REF!</definedName>
    <definedName name="IIA">#REF!</definedName>
    <definedName name="IIB">#REF!</definedName>
    <definedName name="_xlnm.Print_Titles" localSheetId="2">DPGF!$1:$3</definedName>
    <definedName name="INDICELOT">Paramètres!$C$17</definedName>
    <definedName name="jghj" localSheetId="1">#REF!</definedName>
    <definedName name="jghj">#REF!</definedName>
    <definedName name="jgjgjg" localSheetId="1">[2]!AfficherFormule</definedName>
    <definedName name="jgjgjg">[2]!AfficherFormule</definedName>
    <definedName name="jhfkghfghfghf" localSheetId="1">#REF!</definedName>
    <definedName name="jhfkghfghfghf">#REF!</definedName>
    <definedName name="jhljkjgjgjhg">#REF!</definedName>
    <definedName name="jkjhjh">#REF!</definedName>
    <definedName name="jkjkhfghfg">#REF!</definedName>
    <definedName name="kyho">#REF!</definedName>
    <definedName name="kyuo">#REF!</definedName>
    <definedName name="loca">'[1]Hono TF'!#REF!</definedName>
    <definedName name="mm_aa" localSheetId="1">#REF!</definedName>
    <definedName name="mm_aa">#REF!</definedName>
    <definedName name="MMP" localSheetId="1">#REF!</definedName>
    <definedName name="MMP">#REF!</definedName>
    <definedName name="MNC" localSheetId="1">#REF!</definedName>
    <definedName name="MNC">#REF!</definedName>
    <definedName name="Module1.AfficherFormule" localSheetId="1">[3]!Module1.AfficherFormule</definedName>
    <definedName name="Module1.AfficherFormule">[3]!Module1.AfficherFormule</definedName>
    <definedName name="MP" localSheetId="1">#REF!</definedName>
    <definedName name="MP">#REF!</definedName>
    <definedName name="MPB" localSheetId="1">#REF!</definedName>
    <definedName name="MPB">#REF!</definedName>
    <definedName name="MPT" localSheetId="1">#REF!</definedName>
    <definedName name="MPT">#REF!</definedName>
    <definedName name="ms">#REF!</definedName>
    <definedName name="NC">#REF!</definedName>
    <definedName name="niv_comp">#REF!</definedName>
    <definedName name="nof">#REF!</definedName>
    <definedName name="nofi">#REF!</definedName>
    <definedName name="notr">#REF!</definedName>
    <definedName name="NUMDOSSIER">Paramètres!$C$7</definedName>
    <definedName name="nvcomp">'[1]Hono TF'!#REF!</definedName>
    <definedName name="OBSERVATIONCONSULTE" localSheetId="1">#REF!</definedName>
    <definedName name="OBSERVATIONCONSULTE">#REF!</definedName>
    <definedName name="oipjiojioyyt" localSheetId="1">#REF!</definedName>
    <definedName name="oipjiojioyyt">#REF!</definedName>
    <definedName name="paratonnerre" localSheetId="1">#REF!</definedName>
    <definedName name="paratonnerre">#REF!</definedName>
    <definedName name="PARCELLEDOSSIER">Paramètres!$C$28:$J$28</definedName>
    <definedName name="PE" localSheetId="1">#REF!</definedName>
    <definedName name="PE">#REF!</definedName>
    <definedName name="petit_appareillage">#REF!</definedName>
    <definedName name="PHASELOT">Paramètres!$C$15</definedName>
    <definedName name="q">#REF!</definedName>
    <definedName name="raccordements">#REF!</definedName>
    <definedName name="reyttyf">#REF!</definedName>
    <definedName name="RUEDOSSIER">Paramètres!$C$24:$J$24</definedName>
    <definedName name="rz">#REF!</definedName>
    <definedName name="s">#REF!</definedName>
    <definedName name="sesese">#REF!</definedName>
    <definedName name="sur">#REF!</definedName>
    <definedName name="tableaux_de_comptage">#REF!</definedName>
    <definedName name="TAUXTVA1">Paramètres!$C$19</definedName>
    <definedName name="TAUXTVA2">Paramètres!$C$20</definedName>
    <definedName name="TAUXTVA3">Paramètres!$C$21</definedName>
    <definedName name="TAUXTVA4">Paramètres!$C$22</definedName>
    <definedName name="téléphonie">#REF!</definedName>
    <definedName name="télévision">#REF!</definedName>
    <definedName name="TIERSADRSSPOS" localSheetId="1">#REF!</definedName>
    <definedName name="TIERSADRSSPOS">#REF!</definedName>
    <definedName name="TIERSBTPOS" localSheetId="1">#REF!</definedName>
    <definedName name="TIERSBTPOS">#REF!</definedName>
    <definedName name="TIERSCONTACT" localSheetId="1">#REF!</definedName>
    <definedName name="TIERSCONTACT">#REF!</definedName>
    <definedName name="TIERSCP" localSheetId="1">#REF!</definedName>
    <definedName name="TIERSCP">#REF!</definedName>
    <definedName name="TIERSEMAIL" localSheetId="1">#REF!</definedName>
    <definedName name="TIERSEMAIL">#REF!</definedName>
    <definedName name="TIERSFAX" localSheetId="1">#REF!</definedName>
    <definedName name="TIERSFAX">#REF!</definedName>
    <definedName name="TIERSLOCALITE" localSheetId="1">#REF!</definedName>
    <definedName name="TIERSLOCALITE">#REF!</definedName>
    <definedName name="TIERSNOM" localSheetId="1">#REF!</definedName>
    <definedName name="TIERSNOM">#REF!</definedName>
    <definedName name="TIERSTEL" localSheetId="1">#REF!</definedName>
    <definedName name="TIERSTEL">#REF!</definedName>
    <definedName name="TIERSTELP" localSheetId="1">#REF!</definedName>
    <definedName name="TIERSTELP">#REF!</definedName>
    <definedName name="TIERSVILLE" localSheetId="1">#REF!</definedName>
    <definedName name="TIERSVILLE">#REF!</definedName>
    <definedName name="TITREDOC">Paramètres!$C$3:$J$3</definedName>
    <definedName name="TITREDOSSIER">Paramètres!$C$5:$J$5</definedName>
    <definedName name="TITRELOT">Paramètres!$C$11:$J$11</definedName>
    <definedName name="toto" localSheetId="1">[2]!AfficherFormule</definedName>
    <definedName name="toto">[2]!AfficherFormule</definedName>
    <definedName name="transformateurs" localSheetId="1">#REF!</definedName>
    <definedName name="transformateurs">#REF!</definedName>
    <definedName name="travaux_de_VRD" localSheetId="1">#REF!</definedName>
    <definedName name="travaux_de_VRD">#REF!</definedName>
    <definedName name="treoiopjipo" localSheetId="1">#REF!</definedName>
    <definedName name="treoiopjipo">#REF!</definedName>
    <definedName name="TVA">0.186</definedName>
    <definedName name="TX3A" localSheetId="1">#REF!</definedName>
    <definedName name="TX3A">#REF!</definedName>
    <definedName name="TX3B" localSheetId="1">#REF!</definedName>
    <definedName name="TX3B">#REF!</definedName>
    <definedName name="TXA" localSheetId="1">#REF!</definedName>
    <definedName name="TXA">#REF!</definedName>
    <definedName name="txaa" localSheetId="1">'[1]Hono TF'!#REF!</definedName>
    <definedName name="txaa">'[1]Hono TF'!#REF!</definedName>
    <definedName name="TXB" localSheetId="1">#REF!</definedName>
    <definedName name="TXB">#REF!</definedName>
    <definedName name="txt" localSheetId="1">#REF!</definedName>
    <definedName name="txt">#REF!</definedName>
    <definedName name="txv" localSheetId="1">'[1]Hono TF'!#REF!</definedName>
    <definedName name="txv">'[1]Hono TF'!#REF!</definedName>
    <definedName name="txva" localSheetId="1">'[1]Hono TF'!#REF!</definedName>
    <definedName name="txva">'[1]Hono TF'!#REF!</definedName>
    <definedName name="uytfiuygyug" localSheetId="1">#REF!</definedName>
    <definedName name="uytfiuygyug">#REF!</definedName>
    <definedName name="va" localSheetId="1">'[1]Hono TF'!#REF!</definedName>
    <definedName name="va">'[1]Hono TF'!#REF!</definedName>
    <definedName name="VIA" localSheetId="1">#REF!</definedName>
    <definedName name="VIA">#REF!</definedName>
    <definedName name="Vitraux" localSheetId="1">[2]!AfficherFormule</definedName>
    <definedName name="Vitraux">[2]!AfficherFormule</definedName>
    <definedName name="VIV" localSheetId="1">#REF!</definedName>
    <definedName name="VIV">#REF!</definedName>
    <definedName name="vma" localSheetId="1">'[1]Hono TF'!#REF!</definedName>
    <definedName name="vma">'[1]Hono TF'!#REF!</definedName>
    <definedName name="vmv" localSheetId="1">'[1]Hono TF'!#REF!</definedName>
    <definedName name="vmv">'[1]Hono TF'!#REF!</definedName>
    <definedName name="vsdgv" localSheetId="1">#REF!</definedName>
    <definedName name="vsdgv">#REF!</definedName>
    <definedName name="vv" localSheetId="1">'[1]Hono TF'!#REF!</definedName>
    <definedName name="vv">'[1]Hono TF'!#REF!</definedName>
    <definedName name="ygyugftyf" localSheetId="1">#REF!</definedName>
    <definedName name="ygyugftyf">#REF!</definedName>
    <definedName name="yutgyutrezeaz" localSheetId="1">#REF!</definedName>
    <definedName name="yutgyutrezeaz">#REF!</definedName>
    <definedName name="yutlioopin" localSheetId="1">#REF!</definedName>
    <definedName name="yutlioopin">#REF!</definedName>
    <definedName name="z">#REF!</definedName>
    <definedName name="zearaze">#REF!</definedName>
    <definedName name="_xlnm.Print_Area" localSheetId="1">'Note liminaire'!$A$1:$P$55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7" i="3" l="1"/>
  <c r="AA8" i="3"/>
  <c r="F638" i="2"/>
  <c r="J629" i="2"/>
  <c r="J626" i="2"/>
  <c r="J624" i="2"/>
  <c r="J619" i="2"/>
  <c r="J614" i="2"/>
  <c r="J602" i="2"/>
  <c r="J599" i="2"/>
  <c r="J597" i="2"/>
  <c r="J592" i="2"/>
  <c r="J587" i="2"/>
  <c r="J575" i="2"/>
  <c r="J570" i="2"/>
  <c r="J566" i="2"/>
  <c r="J558" i="2"/>
  <c r="J552" i="2"/>
  <c r="J549" i="2"/>
  <c r="J546" i="2"/>
  <c r="J543" i="2"/>
  <c r="J534" i="2"/>
  <c r="J524" i="2"/>
  <c r="J521" i="2"/>
  <c r="J513" i="2"/>
  <c r="J503" i="2"/>
  <c r="J498" i="2"/>
  <c r="J485" i="2"/>
  <c r="J480" i="2"/>
  <c r="J478" i="2"/>
  <c r="J476" i="2"/>
  <c r="J469" i="2"/>
  <c r="J467" i="2"/>
  <c r="J465" i="2"/>
  <c r="J463" i="2"/>
  <c r="J456" i="2"/>
  <c r="J454" i="2"/>
  <c r="J452" i="2"/>
  <c r="J441" i="2"/>
  <c r="J439" i="2"/>
  <c r="J437" i="2"/>
  <c r="J432" i="2"/>
  <c r="J427" i="2"/>
  <c r="J422" i="2"/>
  <c r="J415" i="2"/>
  <c r="J404" i="2"/>
  <c r="F668" i="2" s="1"/>
  <c r="F671" i="2" s="1"/>
  <c r="J395" i="2"/>
  <c r="F744" i="2" s="1"/>
  <c r="J392" i="2"/>
  <c r="F646" i="2" s="1"/>
  <c r="J380" i="2"/>
  <c r="F645" i="2" s="1"/>
  <c r="J371" i="2"/>
  <c r="F742" i="2" s="1"/>
  <c r="J369" i="2"/>
  <c r="F740" i="2" s="1"/>
  <c r="J367" i="2"/>
  <c r="F738" i="2" s="1"/>
  <c r="J361" i="2"/>
  <c r="F736" i="2" s="1"/>
  <c r="J353" i="2"/>
  <c r="F734" i="2" s="1"/>
  <c r="J347" i="2"/>
  <c r="F732" i="2" s="1"/>
  <c r="J344" i="2"/>
  <c r="F730" i="2" s="1"/>
  <c r="J336" i="2"/>
  <c r="J334" i="2"/>
  <c r="J330" i="2"/>
  <c r="J321" i="2"/>
  <c r="J313" i="2"/>
  <c r="J307" i="2"/>
  <c r="J295" i="2"/>
  <c r="F728" i="2" s="1"/>
  <c r="J292" i="2"/>
  <c r="F726" i="2" s="1"/>
  <c r="J290" i="2"/>
  <c r="F724" i="2" s="1"/>
  <c r="J284" i="2"/>
  <c r="F722" i="2" s="1"/>
  <c r="J276" i="2"/>
  <c r="F720" i="2" s="1"/>
  <c r="J270" i="2"/>
  <c r="F718" i="2" s="1"/>
  <c r="J267" i="2"/>
  <c r="F716" i="2" s="1"/>
  <c r="J259" i="2"/>
  <c r="J257" i="2"/>
  <c r="J253" i="2"/>
  <c r="J244" i="2"/>
  <c r="J236" i="2"/>
  <c r="J227" i="2"/>
  <c r="J221" i="2"/>
  <c r="J217" i="2"/>
  <c r="J208" i="2"/>
  <c r="J201" i="2"/>
  <c r="F714" i="2" s="1"/>
  <c r="J198" i="2"/>
  <c r="F712" i="2" s="1"/>
  <c r="J190" i="2"/>
  <c r="F710" i="2" s="1"/>
  <c r="J187" i="2"/>
  <c r="J184" i="2"/>
  <c r="J179" i="2"/>
  <c r="F708" i="2" s="1"/>
  <c r="J176" i="2"/>
  <c r="F706" i="2" s="1"/>
  <c r="J169" i="2"/>
  <c r="F704" i="2" s="1"/>
  <c r="J166" i="2"/>
  <c r="J163" i="2"/>
  <c r="J152" i="2"/>
  <c r="F702" i="2" s="1"/>
  <c r="J148" i="2"/>
  <c r="F700" i="2" s="1"/>
  <c r="J141" i="2"/>
  <c r="F698" i="2" s="1"/>
  <c r="J137" i="2"/>
  <c r="J133" i="2"/>
  <c r="J122" i="2"/>
  <c r="J115" i="2"/>
  <c r="J111" i="2"/>
  <c r="J107" i="2"/>
  <c r="J90" i="2"/>
  <c r="J78" i="2"/>
  <c r="F642" i="2" s="1"/>
  <c r="J71" i="2"/>
  <c r="F696" i="2" s="1"/>
  <c r="J62" i="2"/>
  <c r="F694" i="2" s="1"/>
  <c r="J60" i="2"/>
  <c r="F692" i="2" s="1"/>
  <c r="J58" i="2"/>
  <c r="F690" i="2" s="1"/>
  <c r="J56" i="2"/>
  <c r="F688" i="2" s="1"/>
  <c r="J54" i="2"/>
  <c r="F686" i="2" s="1"/>
  <c r="J50" i="2"/>
  <c r="F684" i="2" s="1"/>
  <c r="J46" i="2"/>
  <c r="F682" i="2" s="1"/>
  <c r="J44" i="2"/>
  <c r="J42" i="2"/>
  <c r="J37" i="2"/>
  <c r="J35" i="2"/>
  <c r="J25" i="2"/>
  <c r="M707" i="2" s="1"/>
  <c r="J20" i="2"/>
  <c r="G84" i="1"/>
  <c r="G82" i="1"/>
  <c r="G80" i="1"/>
  <c r="G78" i="1"/>
  <c r="E63" i="1"/>
  <c r="E60" i="1"/>
  <c r="E20" i="1"/>
  <c r="E11" i="1"/>
  <c r="M739" i="2" l="1"/>
  <c r="F659" i="2"/>
  <c r="F641" i="2"/>
  <c r="F653" i="2"/>
  <c r="F639" i="2"/>
  <c r="M693" i="2"/>
  <c r="F753" i="2"/>
  <c r="C695" i="2"/>
  <c r="M669" i="2"/>
  <c r="F672" i="2" s="1"/>
  <c r="F673" i="2" s="1"/>
  <c r="C683" i="2"/>
  <c r="F640" i="2"/>
  <c r="F654" i="2"/>
  <c r="F675" i="2"/>
  <c r="F678" i="2" s="1"/>
  <c r="F655" i="2"/>
  <c r="F644" i="2"/>
  <c r="F650" i="2"/>
  <c r="C689" i="2"/>
  <c r="F747" i="2"/>
  <c r="C687" i="2"/>
  <c r="M697" i="2"/>
  <c r="C719" i="2"/>
  <c r="M729" i="2"/>
  <c r="C754" i="2"/>
  <c r="F647" i="2"/>
  <c r="F648" i="2"/>
  <c r="C709" i="2"/>
  <c r="M719" i="2"/>
  <c r="C741" i="2"/>
  <c r="M754" i="2"/>
  <c r="M687" i="2"/>
  <c r="F649" i="2"/>
  <c r="C699" i="2"/>
  <c r="M709" i="2"/>
  <c r="C731" i="2"/>
  <c r="M741" i="2"/>
  <c r="C721" i="2"/>
  <c r="M731" i="2"/>
  <c r="M689" i="2"/>
  <c r="C711" i="2"/>
  <c r="M721" i="2"/>
  <c r="C743" i="2"/>
  <c r="C676" i="2"/>
  <c r="F652" i="2"/>
  <c r="M676" i="2"/>
  <c r="F679" i="2" s="1"/>
  <c r="C701" i="2"/>
  <c r="M711" i="2"/>
  <c r="C733" i="2"/>
  <c r="M743" i="2"/>
  <c r="M699" i="2"/>
  <c r="C691" i="2"/>
  <c r="M701" i="2"/>
  <c r="C723" i="2"/>
  <c r="M733" i="2"/>
  <c r="C713" i="2"/>
  <c r="M723" i="2"/>
  <c r="C745" i="2"/>
  <c r="F651" i="2"/>
  <c r="C703" i="2"/>
  <c r="M713" i="2"/>
  <c r="C735" i="2"/>
  <c r="M745" i="2"/>
  <c r="F643" i="2"/>
  <c r="M691" i="2"/>
  <c r="F658" i="2"/>
  <c r="F660" i="2" s="1"/>
  <c r="AA1" i="3" s="1"/>
  <c r="C693" i="2"/>
  <c r="M703" i="2"/>
  <c r="C725" i="2"/>
  <c r="M735" i="2"/>
  <c r="M725" i="2"/>
  <c r="C715" i="2"/>
  <c r="M683" i="2"/>
  <c r="C705" i="2"/>
  <c r="M715" i="2"/>
  <c r="C737" i="2"/>
  <c r="M705" i="2"/>
  <c r="C727" i="2"/>
  <c r="M737" i="2"/>
  <c r="F751" i="2"/>
  <c r="M695" i="2"/>
  <c r="C717" i="2"/>
  <c r="M727" i="2"/>
  <c r="C752" i="2"/>
  <c r="C685" i="2"/>
  <c r="C669" i="2"/>
  <c r="M685" i="2"/>
  <c r="C707" i="2"/>
  <c r="M717" i="2"/>
  <c r="C739" i="2"/>
  <c r="M752" i="2"/>
  <c r="C697" i="2"/>
  <c r="C729" i="2"/>
  <c r="F756" i="2" l="1"/>
  <c r="F680" i="2"/>
  <c r="F757" i="2"/>
  <c r="F748" i="2"/>
  <c r="F749" i="2" s="1"/>
  <c r="AA37" i="3"/>
  <c r="AA3" i="3"/>
  <c r="AA33" i="3"/>
  <c r="F758" i="2" l="1"/>
  <c r="AA27" i="3"/>
  <c r="AA42" i="3"/>
  <c r="AA12" i="3"/>
  <c r="AA4" i="3"/>
  <c r="AA5" i="3" s="1"/>
  <c r="AA6" i="3" l="1"/>
  <c r="AA41" i="3" s="1"/>
  <c r="AA18" i="3"/>
  <c r="AA32" i="3"/>
  <c r="AA15" i="3"/>
  <c r="AA24" i="3"/>
  <c r="AA23" i="3"/>
  <c r="AA13" i="3"/>
  <c r="AA14" i="3" s="1"/>
  <c r="AA7" i="3"/>
  <c r="AA11" i="3" l="1"/>
  <c r="AA21" i="3"/>
  <c r="AA22" i="3" s="1"/>
  <c r="AA71" i="3" s="1"/>
  <c r="AA38" i="3"/>
  <c r="AA46" i="3"/>
  <c r="AA29" i="3"/>
  <c r="AA28" i="3"/>
  <c r="AA16" i="3"/>
  <c r="AA17" i="3" s="1"/>
  <c r="AA9" i="3"/>
  <c r="AA50" i="3"/>
  <c r="AA34" i="3"/>
  <c r="AA19" i="3"/>
  <c r="AA20" i="3" s="1"/>
  <c r="AA10" i="3"/>
  <c r="AA43" i="3"/>
  <c r="AA73" i="3"/>
  <c r="AA65" i="3"/>
  <c r="AA57" i="3" s="1"/>
  <c r="AA45" i="3" s="1"/>
  <c r="AA26" i="3" s="1"/>
  <c r="AA93" i="3"/>
  <c r="AA89" i="3" s="1"/>
  <c r="AA63" i="3" l="1"/>
  <c r="AA55" i="3" s="1"/>
  <c r="AA40" i="3" s="1"/>
  <c r="AA79" i="3"/>
  <c r="AA96" i="3"/>
  <c r="AA92" i="3" s="1"/>
  <c r="AA25" i="3"/>
  <c r="AA85" i="3"/>
  <c r="AA80" i="3" s="1"/>
  <c r="AA72" i="3" s="1"/>
  <c r="AA64" i="3" s="1"/>
  <c r="AA56" i="3" s="1"/>
  <c r="AA44" i="3" s="1"/>
  <c r="AA51" i="3"/>
  <c r="AA69" i="3"/>
  <c r="AA61" i="3" s="1"/>
  <c r="AA53" i="3" s="1"/>
  <c r="AA36" i="3" s="1"/>
  <c r="AA95" i="3"/>
  <c r="AA91" i="3" s="1"/>
  <c r="AA77" i="3"/>
  <c r="AA47" i="3"/>
  <c r="AA75" i="3"/>
  <c r="AA67" i="3" s="1"/>
  <c r="AA59" i="3" s="1"/>
  <c r="AA49" i="3" s="1"/>
  <c r="AA31" i="3" s="1"/>
  <c r="AA82" i="3"/>
  <c r="AA94" i="3"/>
  <c r="AA90" i="3" s="1"/>
  <c r="AA88" i="3" l="1"/>
  <c r="AA84" i="3" s="1"/>
  <c r="AA78" i="3" s="1"/>
  <c r="AA70" i="3" s="1"/>
  <c r="AA62" i="3" s="1"/>
  <c r="AA54" i="3" s="1"/>
  <c r="AA39" i="3"/>
  <c r="AA86" i="3"/>
  <c r="AA81" i="3" s="1"/>
  <c r="AA74" i="3" s="1"/>
  <c r="AA66" i="3" s="1"/>
  <c r="AA58" i="3" s="1"/>
  <c r="AA48" i="3" s="1"/>
  <c r="AA30" i="3"/>
  <c r="AA87" i="3"/>
  <c r="AA83" i="3" s="1"/>
  <c r="AA76" i="3" s="1"/>
  <c r="AA68" i="3" s="1"/>
  <c r="AA60" i="3" s="1"/>
  <c r="AA52" i="3" s="1"/>
  <c r="AA35" i="3"/>
  <c r="AA98" i="3" l="1"/>
  <c r="AA2" i="3" s="1"/>
  <c r="C663" i="2" s="1"/>
</calcChain>
</file>

<file path=xl/sharedStrings.xml><?xml version="1.0" encoding="utf-8"?>
<sst xmlns="http://schemas.openxmlformats.org/spreadsheetml/2006/main" count="1193" uniqueCount="458">
  <si>
    <t>Dossier</t>
  </si>
  <si>
    <t>Date</t>
  </si>
  <si>
    <t>Phase</t>
  </si>
  <si>
    <t>Indice</t>
  </si>
  <si>
    <t>MAÎTRE D'OUVRAGE
Comédie Française</t>
  </si>
  <si>
    <t>MAÎTRE D'OEUVRE : 
    2BDM Architectes C. BOTTINEAU ACMH
    60-62 rue d'Hauteville
    75010 PARIS
    Tél : 01.42.26.84.13</t>
  </si>
  <si>
    <t>NIV</t>
  </si>
  <si>
    <t>CODE</t>
  </si>
  <si>
    <t>TITRE1</t>
  </si>
  <si>
    <t>M1</t>
  </si>
  <si>
    <t>M2</t>
  </si>
  <si>
    <t>U</t>
  </si>
  <si>
    <t>QTE</t>
  </si>
  <si>
    <t>QTEENTR</t>
  </si>
  <si>
    <t>CRM</t>
  </si>
  <si>
    <t>CRT</t>
  </si>
  <si>
    <t>VAROPT</t>
  </si>
  <si>
    <t>TVA</t>
  </si>
  <si>
    <t>MARQUE</t>
  </si>
  <si>
    <t>REF</t>
  </si>
  <si>
    <t>COMM</t>
  </si>
  <si>
    <t>LOC</t>
  </si>
  <si>
    <t>Niveau</t>
  </si>
  <si>
    <t>Code</t>
  </si>
  <si>
    <t>Désignation</t>
  </si>
  <si>
    <t>P.U. HT</t>
  </si>
  <si>
    <t>P.T. HT</t>
  </si>
  <si>
    <t xml:space="preserve"> Variante /
 Option</t>
  </si>
  <si>
    <t>Numéro
 Option</t>
  </si>
  <si>
    <t>Taux TVA</t>
  </si>
  <si>
    <t>Marque</t>
  </si>
  <si>
    <t>Référence</t>
  </si>
  <si>
    <t>Commentaire</t>
  </si>
  <si>
    <t>Localisation</t>
  </si>
  <si>
    <t>LOT 2 RESTAURATION DE DÉCORS - STAFF - STUC MARBRE - PEINTURE DÉCORATIVE - DORURE</t>
  </si>
  <si>
    <t>3.&amp;</t>
  </si>
  <si>
    <t>DESCRIPTION DES TRAVAUX</t>
  </si>
  <si>
    <t>3.T</t>
  </si>
  <si>
    <t>ÉCHAFAUDAGES</t>
  </si>
  <si>
    <t>Platelage horizontal sur échafaudages sur pieds (surface au sol 105,00 m2 environ)</t>
  </si>
  <si>
    <t>5.T</t>
  </si>
  <si>
    <t>1.1</t>
  </si>
  <si>
    <t>Compris mise en place, location, entretien et dépose</t>
  </si>
  <si>
    <t>9.M.A</t>
  </si>
  <si>
    <t>9.&amp;</t>
  </si>
  <si>
    <t>FT</t>
  </si>
  <si>
    <t>5.&amp;</t>
  </si>
  <si>
    <t>Échafaudages roulants pour les travaux de la galerie des bustes (Option 5 : Rafraîchissement de la galerie des bustes)</t>
  </si>
  <si>
    <t xml:space="preserve"> Option</t>
  </si>
  <si>
    <t>2.1</t>
  </si>
  <si>
    <t>Compris mise en place, location, entretien, manutentions et dépose</t>
  </si>
  <si>
    <t>FOYER PIERRE DUX</t>
  </si>
  <si>
    <t>DÉCORS EN STAFF</t>
  </si>
  <si>
    <t>Restauration des décors en staff</t>
  </si>
  <si>
    <t>5.L</t>
  </si>
  <si>
    <t xml:space="preserve">Localisation : Pilastres (bases, fûts à cannelures rudentées, chapiteaux), corniches, lunettes en pénétration Nord et Sud, voussures du plafond, vases moulurés, encadrement de la toile de plafond marouflée, cartouches en voussure de plafond, dessus de portes/miroirs et tous autres éléments en staff non spécifiés.
</t>
  </si>
  <si>
    <t>3.1</t>
  </si>
  <si>
    <t>Pilastres (compris bases et fûts à cannelures rudentées)</t>
  </si>
  <si>
    <t>3.2</t>
  </si>
  <si>
    <t>3.3</t>
  </si>
  <si>
    <t>9.M.Z</t>
  </si>
  <si>
    <t>3.4</t>
  </si>
  <si>
    <t>Tous autres éléments en staff non spécifiés</t>
  </si>
  <si>
    <t>3.5</t>
  </si>
  <si>
    <t>Pilastres (chapiteaux) (Option 4 : Restauration des décors en parties hautes des élévations)</t>
  </si>
  <si>
    <t>3.6</t>
  </si>
  <si>
    <t>Corniches (Option 4 : Restauration des décors en parties hautes des élévations)</t>
  </si>
  <si>
    <t>ML</t>
  </si>
  <si>
    <t>3.7</t>
  </si>
  <si>
    <t>Voussures du plafond (Option 4 : Restauration des décors en parties hautes des élévations)</t>
  </si>
  <si>
    <t>3.8</t>
  </si>
  <si>
    <t>Vases moulurés (Option 4 : Restauration des décors en parties hautes des élévations)</t>
  </si>
  <si>
    <t>3.9</t>
  </si>
  <si>
    <t>Dessus de portes (Option 4 : Restauration des décors en parties hautes des élévations)</t>
  </si>
  <si>
    <t>3.10</t>
  </si>
  <si>
    <t>Cartouches Est ("1900") et Ouest ("1680") en voussures du plafond (Option 4 : Restauration des décors en parties hautes des élévations)</t>
  </si>
  <si>
    <t>3.11</t>
  </si>
  <si>
    <t>Tous autres éléments en staff non spécifiés (Option 4 : Restauration des décors en parties hautes des élévations)</t>
  </si>
  <si>
    <t>4.&amp;</t>
  </si>
  <si>
    <t>DÉCORS EN CARTON-PIERRE</t>
  </si>
  <si>
    <t>Restauration des décors en carton-pierre (Option 4 : Restauration des décors en parties hautes des élévations)</t>
  </si>
  <si>
    <t xml:space="preserve">Localisation : Guirlandes végétales présentes dans les angles des voussures du plafond
</t>
  </si>
  <si>
    <t>4.1</t>
  </si>
  <si>
    <t>Restauration des guirlandes végétales</t>
  </si>
  <si>
    <t>Restitution des décors des miroirs</t>
  </si>
  <si>
    <t xml:space="preserve">Localisation : Guirlandes de fleurs des miroirs des éléments Nord et Sud
</t>
  </si>
  <si>
    <t>5.1</t>
  </si>
  <si>
    <t>PEINTURE DÉCORATIVE</t>
  </si>
  <si>
    <t>Restauration des fonds enduits et ornements</t>
  </si>
  <si>
    <t xml:space="preserve">Localisation : Élévations, compris pilastres, corniche, entablement, ornements de voussures et lunettes en pénétration Nord et Sud.
</t>
  </si>
  <si>
    <t>6.1</t>
  </si>
  <si>
    <t>Nettoyage complet des éléments compris ébrasements et sondages stratigraphiques</t>
  </si>
  <si>
    <t>6.1.1</t>
  </si>
  <si>
    <t>Sondages stratigraphiques</t>
  </si>
  <si>
    <t>6.1.2</t>
  </si>
  <si>
    <t>Nettoyage complet des élévations compris ébrasements et lunettes en pénétration Nord et Sud</t>
  </si>
  <si>
    <t>(Z)</t>
  </si>
  <si>
    <t>6.1.3</t>
  </si>
  <si>
    <t>Nettoyage complet de la corniche</t>
  </si>
  <si>
    <t>6.1.4</t>
  </si>
  <si>
    <t>Nettoyage complet du plafond (encadrement de la toile peinte du plafond)</t>
  </si>
  <si>
    <t>6.1.5</t>
  </si>
  <si>
    <t>Nettoyage complet des voussures</t>
  </si>
  <si>
    <t>6.&amp;</t>
  </si>
  <si>
    <t>6.2</t>
  </si>
  <si>
    <t>Dégagement des parties les plus empâtées (compté pour 30% environ)</t>
  </si>
  <si>
    <t>6.2.1</t>
  </si>
  <si>
    <t>Des élévations compris ébrasements et lunettes en pénétration Nord et Sud</t>
  </si>
  <si>
    <t>6.2.2</t>
  </si>
  <si>
    <t>Du plafond (encadrement de la toile peinte du plafond)</t>
  </si>
  <si>
    <t>6.2.3</t>
  </si>
  <si>
    <t>De la corniche (Option 4 : Restauration des décors en parties hautes des élévations)</t>
  </si>
  <si>
    <t>6.2.4</t>
  </si>
  <si>
    <t>Des dessus de portes (Option 4 : Restauration des décors en parties hautes des élévations)</t>
  </si>
  <si>
    <t>6.2.5</t>
  </si>
  <si>
    <t>Des voussures (Option 4 : Restauration des décors en parties hautes des élévations)</t>
  </si>
  <si>
    <t>6.3</t>
  </si>
  <si>
    <t>Retrait de la couche de verni verdâtre (compté pour 100%)</t>
  </si>
  <si>
    <t>6.3.1</t>
  </si>
  <si>
    <t>6.3.2</t>
  </si>
  <si>
    <t>6.3.3</t>
  </si>
  <si>
    <t>6.3.4</t>
  </si>
  <si>
    <t>6.3.5</t>
  </si>
  <si>
    <t>6.4</t>
  </si>
  <si>
    <t>Remise en peinture et patine (compté pour 100%)</t>
  </si>
  <si>
    <t>6.4.1</t>
  </si>
  <si>
    <t>6.4.2</t>
  </si>
  <si>
    <t>6.4.3</t>
  </si>
  <si>
    <t>6.4.4</t>
  </si>
  <si>
    <t>6.4.5</t>
  </si>
  <si>
    <t>Révision des peintures faux-marbre des gaines des bustes existantes conservées</t>
  </si>
  <si>
    <t xml:space="preserve">Localisation : Gaines des bustes du Foyer Pierre Dux
</t>
  </si>
  <si>
    <t>7.1</t>
  </si>
  <si>
    <t>Révision des peintures des gaines des bustes</t>
  </si>
  <si>
    <t>Mise en peinture d'ouvrages menuisés à l'huile de lin</t>
  </si>
  <si>
    <t xml:space="preserve">Localisation : Plinthes, portes et lambris d'appui (sous miroirs de l'élévation Est) du foyer Pierre Dux
</t>
  </si>
  <si>
    <t>8.1</t>
  </si>
  <si>
    <t>Mise en peinture de la face intérieure des portes intérieurs du foyer Pierre Dux</t>
  </si>
  <si>
    <t>8.2</t>
  </si>
  <si>
    <t>Mise en peinture des lambris d'appui</t>
  </si>
  <si>
    <t>8.3</t>
  </si>
  <si>
    <t>Mise en peinture des plinthes</t>
  </si>
  <si>
    <t>DORURE</t>
  </si>
  <si>
    <t>Purge des traitements à la bronzine en conservation des dorures anciennes</t>
  </si>
  <si>
    <t xml:space="preserve">Localisation : Encadrements et dessus de portes, encadrements et dessus de miroirs, bases et rudentures des cannelures et chapiteaux des pilastres (à l'unité de pilastres), voussures du plafond, vases compris socles, cartouches Est ("1900") et Ouest ("1680"), encadrement de la toile peinte marouflée du plafond et tous autres éléments non spécifiés.
</t>
  </si>
  <si>
    <t>9.1</t>
  </si>
  <si>
    <t>Bases et rudentures des cannelures des pilastres (compté pour 100%)</t>
  </si>
  <si>
    <t>9.2</t>
  </si>
  <si>
    <t>Encadrement de portes (compté pour 50%)</t>
  </si>
  <si>
    <t>9.3</t>
  </si>
  <si>
    <t>Encadrement de miroirs (compté pour 50%)</t>
  </si>
  <si>
    <t>9.4</t>
  </si>
  <si>
    <t>Encadrement de la toile de plafond marouflée (compté pour 100%)</t>
  </si>
  <si>
    <t>9.5</t>
  </si>
  <si>
    <t>Tous autres éléments non spécifiés</t>
  </si>
  <si>
    <t>9.6</t>
  </si>
  <si>
    <t>Dessus de portes (compté pour 50%) (Option 4 : Restauration des décors en parties hautes des élévations)</t>
  </si>
  <si>
    <t>9.7</t>
  </si>
  <si>
    <t>Dessus de miroirs (petits cartouches) (Option 4 : Restauration des décors en parties hautes des élévations)</t>
  </si>
  <si>
    <t>9.8</t>
  </si>
  <si>
    <t>Chapiteaux des pilastres (compté pour 100%) (Option 4 : Restauration des décors en parties hautes des élévations)</t>
  </si>
  <si>
    <t>9.9</t>
  </si>
  <si>
    <t>Voussures du plafond (compté pour 50%) (Option 4 : Restauration des décors en parties hautes des élévations)</t>
  </si>
  <si>
    <t>9.10</t>
  </si>
  <si>
    <t>Vases compris socles (compté pour 100%) (Option 4 : Restauration des décors en parties hautes des élévations)</t>
  </si>
  <si>
    <t>9.11</t>
  </si>
  <si>
    <t>9.12</t>
  </si>
  <si>
    <t>Tous autres éléments non spécifiés (Option 4 : Restauration des décors en parties hautes des élévations)</t>
  </si>
  <si>
    <t>Reprises des dorures (à l'eau) ou des anciennes bronzine purgées</t>
  </si>
  <si>
    <t>10.1</t>
  </si>
  <si>
    <t>Dorure des ouvrages neufs</t>
  </si>
  <si>
    <t>6.L</t>
  </si>
  <si>
    <t xml:space="preserve">Localisation : Guirlandes de fleurs des miroirs des élévations Nord et Sud
</t>
  </si>
  <si>
    <t>10.1.1</t>
  </si>
  <si>
    <t>Dorures des décors des miroirs (guirlandes de fleurs) sur faces vues</t>
  </si>
  <si>
    <t>10.2</t>
  </si>
  <si>
    <t>Dorure des ouvrages conservés</t>
  </si>
  <si>
    <t>6.T</t>
  </si>
  <si>
    <t>10.2.1</t>
  </si>
  <si>
    <t>10.2.2</t>
  </si>
  <si>
    <t>10.2.3</t>
  </si>
  <si>
    <t>10.2.4</t>
  </si>
  <si>
    <t>10.2.5</t>
  </si>
  <si>
    <t>10.2.6</t>
  </si>
  <si>
    <t>10.2.7</t>
  </si>
  <si>
    <t>Dessus de miroir (petits cartouches) (Option 4 : Restauration des décors en parties hautes des élévations)</t>
  </si>
  <si>
    <t>10.2.8</t>
  </si>
  <si>
    <t>10.2.9</t>
  </si>
  <si>
    <t>10.2.10</t>
  </si>
  <si>
    <t>10.2.11</t>
  </si>
  <si>
    <t>10.2.12</t>
  </si>
  <si>
    <t>TRAVAUX DIVERS</t>
  </si>
  <si>
    <t>Reprise de peinture en accompagnement avec la création de la trappe technique</t>
  </si>
  <si>
    <t xml:space="preserve">Localisation : Dans le SAS entre le foyer et la salle du comité
</t>
  </si>
  <si>
    <t>11.1</t>
  </si>
  <si>
    <t>Reprise de peinture pour trappe dans le SAS entre le foyer et la salle du comité</t>
  </si>
  <si>
    <t>TOILES PEINTES</t>
  </si>
  <si>
    <t>Restauration des toiles peintures en plafond et voussures</t>
  </si>
  <si>
    <r>
      <rPr>
        <i/>
        <sz val="8"/>
        <color theme="1"/>
        <rFont val="Arial"/>
        <family val="2"/>
      </rPr>
      <t xml:space="preserve">Localisation : </t>
    </r>
    <r>
      <rPr>
        <i/>
        <sz val="8"/>
        <color theme="1"/>
        <rFont val="Arial"/>
        <family val="2"/>
      </rPr>
      <t xml:space="preserve">Plafond
</t>
    </r>
    <r>
      <rPr>
        <i/>
        <sz val="8"/>
        <color rgb="FF0000FF"/>
        <rFont val="Arial"/>
        <family val="2"/>
      </rPr>
      <t>Option 4 : Toiles marouflées en voussures</t>
    </r>
    <r>
      <rPr>
        <i/>
        <sz val="8"/>
        <color theme="1"/>
        <rFont val="Arial"/>
        <family val="2"/>
      </rPr>
      <t xml:space="preserve">
</t>
    </r>
  </si>
  <si>
    <t>12.1</t>
  </si>
  <si>
    <t>Restauration de la toile marouflée au plafond</t>
  </si>
  <si>
    <t>12.2</t>
  </si>
  <si>
    <t>Restauration des toiles marouflées en voussures (Option 4 : Restauration des décors en parties hautes des élévations)</t>
  </si>
  <si>
    <t>STATUE DE VOLTAIRE (Option 2 : Restitution du socle de la statue de Voltaire)</t>
  </si>
  <si>
    <t>Restitution du socle de la statue en stuc-marbre</t>
  </si>
  <si>
    <t>13.1</t>
  </si>
  <si>
    <t>JARDINIÈRE (Option 3 : Restitution de la jardinière au pied de la statue de Voltaire)</t>
  </si>
  <si>
    <t>Restitution du socle de la jardinière en stuc-marbre</t>
  </si>
  <si>
    <t xml:space="preserve">Localisation : Restitution de jardinières de part et d'autre du socle de la statue de Voltaire.
</t>
  </si>
  <si>
    <t>14.1</t>
  </si>
  <si>
    <t>Façonnage des deux bacs-jardinières (hors végétaux)</t>
  </si>
  <si>
    <t>15.1</t>
  </si>
  <si>
    <t>Fourniture et pose de bacs-jardinières étanches sur mesure en inox</t>
  </si>
  <si>
    <t>15.1.1</t>
  </si>
  <si>
    <t>Fourniture et pose d'un bac jardinière étanche sur mesure en inox, épaisseur 3 mm</t>
  </si>
  <si>
    <t>15.2</t>
  </si>
  <si>
    <t>Fourniture et pose d'une géomembrane en fond et relevés des jardinières</t>
  </si>
  <si>
    <t>15.2.1</t>
  </si>
  <si>
    <t>Fourniture et pose d’une géomembrane en fond et relevés des jardinières</t>
  </si>
  <si>
    <t>15.3</t>
  </si>
  <si>
    <t>Fourniture et mise en œuvre de billes d'argile</t>
  </si>
  <si>
    <t>15.3.1</t>
  </si>
  <si>
    <t>Fourniture et mise en œuvre de billes d’argile expansé 3/8 mm pour remplissage des jardinières à 60 % de leur volume intérieur</t>
  </si>
  <si>
    <t>M3</t>
  </si>
  <si>
    <t>15.4</t>
  </si>
  <si>
    <t>Fourniture et pose de cache-pots fixes</t>
  </si>
  <si>
    <t>15.4.1</t>
  </si>
  <si>
    <t>Fourniture et pose de cache-pot fixe, pot type pépinière Dicoplast en polyéthylène 30 L à poignées Ø 40 cm x h 30 cm</t>
  </si>
  <si>
    <t>15.4.2</t>
  </si>
  <si>
    <t>Fourniture et pose de cache-pot fixe, pot type pépinière Dicoplast en polyéthylène 18 L Ø 30 cm x h 30 cm</t>
  </si>
  <si>
    <t>15.4.3</t>
  </si>
  <si>
    <t>Fourniture et pose de cache-pot fixe, pot type pépinière Dicoplast en polyéthylène 5,5 L Ø 22 cm x h 17 cm</t>
  </si>
  <si>
    <t>Potées des végétaux</t>
  </si>
  <si>
    <t>16.1</t>
  </si>
  <si>
    <t>Fourniture et mise en œuvre de terreaux et d'amendements</t>
  </si>
  <si>
    <t>16.1.1</t>
  </si>
  <si>
    <t>Terre végétale de qualité horticole, selon échantillons validés</t>
  </si>
  <si>
    <t>16.1.2</t>
  </si>
  <si>
    <t>Compost biologique validé</t>
  </si>
  <si>
    <t>KG</t>
  </si>
  <si>
    <t>16.1.3</t>
  </si>
  <si>
    <t>Fertilisation organique microparticules validée</t>
  </si>
  <si>
    <t>16.2</t>
  </si>
  <si>
    <t>Fourniture et plantation des végétaux</t>
  </si>
  <si>
    <t>16.2.1</t>
  </si>
  <si>
    <t>Fatzia japonica C 25 L</t>
  </si>
  <si>
    <t>16.2.2</t>
  </si>
  <si>
    <t>Phormium tenax C 15 L</t>
  </si>
  <si>
    <t>16.2.3</t>
  </si>
  <si>
    <t>Begonia pendula 'Tyberhybrida' rouge C 2 L</t>
  </si>
  <si>
    <t>16.2.4</t>
  </si>
  <si>
    <t>Anthurium andraeanum C 2 L</t>
  </si>
  <si>
    <t>16.3</t>
  </si>
  <si>
    <t>Fourniture, rempotage et pose de pots</t>
  </si>
  <si>
    <t>16.3.1</t>
  </si>
  <si>
    <t>Fourniture et pose de pot type pépinière Dicoplast en polyéthylène 30 L à poignées Ø 40 cm x h 30 cm</t>
  </si>
  <si>
    <t>16.3.2</t>
  </si>
  <si>
    <t>Fourniture et pose de pot type pépinière Dicoplast en polyéthylène 18 L à poignées Ø 30 cm x h 30 cm</t>
  </si>
  <si>
    <t>16.3.3</t>
  </si>
  <si>
    <t>Fourniture et pose de pot type pépinière Dicoplast en polyéthylène 5,5 L à poignées Ø 22 cm x h 17 cm</t>
  </si>
  <si>
    <t>16.4</t>
  </si>
  <si>
    <t>Garantie de reprise des végétaux</t>
  </si>
  <si>
    <t>16.4.1</t>
  </si>
  <si>
    <t>Garantie de reprise de l'ensemble des végétaux plantés au projet, jusqu'à la livraison complète des travaux sur le foyer Pierre Dux (compris arrosage régulier)</t>
  </si>
  <si>
    <t>BUREAUX AU NIVEAU R+1</t>
  </si>
  <si>
    <t>SOFFITES</t>
  </si>
  <si>
    <t>Fourniture et pose de caissons droits en façon retombées de plafonds en panneaux bois menuisés (bureau R+1 situés à l'aplomb du foyer Pierre Dux)</t>
  </si>
  <si>
    <t xml:space="preserve">Localisation : Bureau R+1 situés à l'aplomb du Foyer Pierre Dux
</t>
  </si>
  <si>
    <t>17.1</t>
  </si>
  <si>
    <t>Soffites sous plafonds pour encoffrement de réseaux CVC, compris mise en peinture</t>
  </si>
  <si>
    <t>Dossier des ouvrages exécutés (DOE)</t>
  </si>
  <si>
    <t>18.1</t>
  </si>
  <si>
    <t>DOE</t>
  </si>
  <si>
    <t>GALERIE DES BUSTES (Option 5 : Rafraîchissement de la galerie des bustes)</t>
  </si>
  <si>
    <t>TRAVAUX PRÉALABLES</t>
  </si>
  <si>
    <t>Dépose sans conservation de la moquette existante</t>
  </si>
  <si>
    <t xml:space="preserve">Localisation : Moquette de la galerie des bustes
</t>
  </si>
  <si>
    <t>19.1</t>
  </si>
  <si>
    <t>Dépose de la moquette</t>
  </si>
  <si>
    <t xml:space="preserve">Localisation : Pilastres (bases, fûts à cannelures rudentées, chapiteaux) et corniches
</t>
  </si>
  <si>
    <t>20.1</t>
  </si>
  <si>
    <t>Pilastres (bases, fûts à cannelures rudentées, chapiteaux)</t>
  </si>
  <si>
    <t>20.2</t>
  </si>
  <si>
    <t>Corniches</t>
  </si>
  <si>
    <t xml:space="preserve">Localisation : Élévations, compris pilastres, corniches et plafond
</t>
  </si>
  <si>
    <t>21.1</t>
  </si>
  <si>
    <t>21.2</t>
  </si>
  <si>
    <t>Nettoyage complet</t>
  </si>
  <si>
    <t>21.3</t>
  </si>
  <si>
    <t>21.4</t>
  </si>
  <si>
    <t>21.5</t>
  </si>
  <si>
    <t xml:space="preserve">Localisation : Gaines des bustes de la galerie des bustes
</t>
  </si>
  <si>
    <t>22.1</t>
  </si>
  <si>
    <t xml:space="preserve">Localisation : Plinthes, portes de la galerie des bustes en élévations Est et Sud, et lambris d'appui en élévation Est
</t>
  </si>
  <si>
    <t>23.1</t>
  </si>
  <si>
    <t>Mise en peinture de la face intérieure des portes intérieurs de la galerie des bustes</t>
  </si>
  <si>
    <t>23.2</t>
  </si>
  <si>
    <t>23.3</t>
  </si>
  <si>
    <t xml:space="preserve">Localisation : Dessus de portes, encadrements et dessus de miroirs, pilastres (bases, fûts à cannelures rudentées, chapiteaux) et corniches
</t>
  </si>
  <si>
    <t>24.1</t>
  </si>
  <si>
    <t>Dessus de portes (compté pour 50%)</t>
  </si>
  <si>
    <t>24.2</t>
  </si>
  <si>
    <t>24.3</t>
  </si>
  <si>
    <t>Dessus de miroirs (compté pour 50%)</t>
  </si>
  <si>
    <t>24.4</t>
  </si>
  <si>
    <t>Pilastres (compté pour 100%)</t>
  </si>
  <si>
    <t>24.5</t>
  </si>
  <si>
    <t>Corniches (compté pour 50%)</t>
  </si>
  <si>
    <t>Reprises des dorures ou des anciennes bronzine purgées</t>
  </si>
  <si>
    <t>25.1</t>
  </si>
  <si>
    <t>25.2</t>
  </si>
  <si>
    <t>25.3</t>
  </si>
  <si>
    <t>25.4</t>
  </si>
  <si>
    <t>25.5</t>
  </si>
  <si>
    <t>RECAPITULATIF
LOT 2 RESTAURATION DE DÉCORS - STAFF - STUC MARBRE - PEINTURE DÉCORATIVE - DORURE</t>
  </si>
  <si>
    <t>RECAPITULATIF DES CHAPITRES</t>
  </si>
  <si>
    <t>- DÉCORS EN STAFF</t>
  </si>
  <si>
    <t>- DÉCORS EN CARTON-PIERRE</t>
  </si>
  <si>
    <t>- PEINTURE DÉCORATIVE</t>
  </si>
  <si>
    <t>- DORURE</t>
  </si>
  <si>
    <t>- TRAVAUX DIVERS</t>
  </si>
  <si>
    <t>- TOILES PEINTES</t>
  </si>
  <si>
    <t>- STATUE DE VOLTAIRE</t>
  </si>
  <si>
    <t>- JARDINIÈRE</t>
  </si>
  <si>
    <t>- SOFFITES</t>
  </si>
  <si>
    <t>GALERIE DES BUSTES</t>
  </si>
  <si>
    <t>- TRAVAUX PRÉALABLES</t>
  </si>
  <si>
    <t>Total du lot LOT 2 RESTAURATION DE DÉCORS - STAFF - STUC MARBRE - PEINTURE DÉCORATIVE - DORURE</t>
  </si>
  <si>
    <t>Total H.T. :</t>
  </si>
  <si>
    <t>Total T.V.A. (20%) :</t>
  </si>
  <si>
    <t>Total T.T.C. :</t>
  </si>
  <si>
    <t xml:space="preserve">Soit en toutes lettres TTC : </t>
  </si>
  <si>
    <t>RECAPITULATIF OPTION</t>
  </si>
  <si>
    <t xml:space="preserve"> Option 2 : Restitution du socle de la statue de Voltaire</t>
  </si>
  <si>
    <t xml:space="preserve"> 	 STATUE DE VOLTAIRE</t>
  </si>
  <si>
    <t>Sous-total Option 2 : Restitution du socle de la statue de Voltaire</t>
  </si>
  <si>
    <t>H.T.</t>
  </si>
  <si>
    <t>T.V.A.</t>
  </si>
  <si>
    <t>T.T.C.</t>
  </si>
  <si>
    <t xml:space="preserve"> Option 3 : Restitution de la jardinière au pied de la statue de Voltaire</t>
  </si>
  <si>
    <t xml:space="preserve"> 	 JARDINIÈRE</t>
  </si>
  <si>
    <t>Sous-total Option 3 : Restitution de la jardinière au pied de la statue de Voltaire</t>
  </si>
  <si>
    <t xml:space="preserve"> Option 4 : Restauration des décors en parties hautes des élévations</t>
  </si>
  <si>
    <t xml:space="preserve"> 	 Pilastres (chapiteaux)</t>
  </si>
  <si>
    <t xml:space="preserve"> 	 Corniches</t>
  </si>
  <si>
    <t xml:space="preserve"> 	 Voussures du plafond</t>
  </si>
  <si>
    <t xml:space="preserve"> 	 Vases moulurés</t>
  </si>
  <si>
    <t xml:space="preserve"> 	 Dessus de portes</t>
  </si>
  <si>
    <t xml:space="preserve"> 	 Cartouches Est ("1900") et Ouest ("1680") en voussures du plafond</t>
  </si>
  <si>
    <t xml:space="preserve"> 	 Tous autres éléments en staff non spécifiés</t>
  </si>
  <si>
    <t xml:space="preserve"> 	 Restauration des décors en carton-pierre</t>
  </si>
  <si>
    <t xml:space="preserve"> 	 De la corniche</t>
  </si>
  <si>
    <t xml:space="preserve"> 	 Des dessus de portes</t>
  </si>
  <si>
    <t xml:space="preserve"> 	 Des voussures</t>
  </si>
  <si>
    <t xml:space="preserve"> 	 Dessus de portes (compté pour 50%)</t>
  </si>
  <si>
    <t xml:space="preserve"> 	 Dessus de miroirs (petits cartouches)</t>
  </si>
  <si>
    <t xml:space="preserve"> 	 Chapiteaux des pilastres (compté pour 100%)</t>
  </si>
  <si>
    <t xml:space="preserve"> 	 Voussures du plafond (compté pour 50%)</t>
  </si>
  <si>
    <t xml:space="preserve"> 	 Vases compris socles (compté pour 100%)</t>
  </si>
  <si>
    <t xml:space="preserve"> 	 Tous autres éléments non spécifiés</t>
  </si>
  <si>
    <t xml:space="preserve"> 	 Dessus de miroir (petits cartouches)</t>
  </si>
  <si>
    <t xml:space="preserve"> 	 Restauration des toiles marouflées en voussures</t>
  </si>
  <si>
    <t>Sous-total Option 4 : Restauration des décors en parties hautes des élévations</t>
  </si>
  <si>
    <t xml:space="preserve"> Option 5 : Rafraîchissement de la galerie des bustes</t>
  </si>
  <si>
    <t xml:space="preserve"> 	 Échafaudages roulants pour les travaux de la galerie des bustes</t>
  </si>
  <si>
    <t xml:space="preserve"> 	 GALERIE DES BUSTES</t>
  </si>
  <si>
    <t>Sous-total Option 5 : Rafraîchissement de la galerie des bustes</t>
  </si>
  <si>
    <t>Fait à _________________________
le _____________________________</t>
  </si>
  <si>
    <t>Bon pour accord, signature</t>
  </si>
  <si>
    <t>Signature et cachet de l'Entrepreneur</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</si>
  <si>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</si>
  <si>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</si>
  <si>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</si>
  <si>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</si>
  <si>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</si>
  <si>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</si>
  <si>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</si>
  <si>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</si>
  <si>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</si>
  <si>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</si>
  <si>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</si>
  <si>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</si>
  <si>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</si>
  <si>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</si>
  <si>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</si>
  <si>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</si>
  <si>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</si>
  <si>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</si>
  <si>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</si>
  <si>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</si>
  <si>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</si>
  <si>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</si>
  <si>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</si>
  <si>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</si>
  <si>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</si>
  <si>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</si>
  <si>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</si>
  <si>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</si>
  <si>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PALAIS ROYAL - COMÉDIE FRANÇAISE - RESTAURATION DU FOYER PIERRE DUX</t>
  </si>
  <si>
    <t>28/07/2025</t>
  </si>
  <si>
    <t>PRO-DCE</t>
  </si>
  <si>
    <t>VERSION</t>
  </si>
  <si>
    <t>4.00</t>
  </si>
  <si>
    <t>TYPEDOC</t>
  </si>
  <si>
    <t>SHOWADJU</t>
  </si>
  <si>
    <t>RECAPSIMPLE</t>
  </si>
  <si>
    <t>SHOWMONTANTS</t>
  </si>
  <si>
    <t>SHOWQUANTITES</t>
  </si>
  <si>
    <t>MONTANTSSURTETE</t>
  </si>
  <si>
    <t>MARGE</t>
  </si>
  <si>
    <t>RECAPLOCNIV9</t>
  </si>
  <si>
    <t>LIST_VALIDATION_CHECKBOX</t>
  </si>
  <si>
    <t>X</t>
  </si>
  <si>
    <t>LOCALISE</t>
  </si>
  <si>
    <t>DÉCOMPOSITION DU PRIX GLOBAL ET FORFAITAIRE (D.P.G.F.)</t>
  </si>
  <si>
    <t>NOTE LIMINAIRE</t>
  </si>
  <si>
    <t>PRESTATIONS A PREVOIR</t>
  </si>
  <si>
    <t>Les prestations à prévoir sont celles figurant au Cahier de Clauses Techniques Particulières (C.C.T.P.).</t>
  </si>
  <si>
    <t xml:space="preserve">Les prix sont réputés complets et incluent toutes les sujétions mentionnées soit au C.C.A.P., soit au C.C.T.P., ainsi que celles dues à la situation </t>
  </si>
  <si>
    <t>géographique des travaux ou à toute autre cause. Les prix tiennent donc compte de toutes les sujétions particulières de cette opération.</t>
  </si>
  <si>
    <t>Ils comprennent les frais découlant :</t>
  </si>
  <si>
    <t>- le relevé des ouvrages existants,</t>
  </si>
  <si>
    <t>- les prototypes et les échantillons demandés par l'architecte en chef.</t>
  </si>
  <si>
    <t xml:space="preserve">Les installations doivent être établies conformément aux règlements nationaux et locaux et aux dispositions prescrites par l'inspection du travail, </t>
  </si>
  <si>
    <t>de manière à prévenir tout accident.</t>
  </si>
  <si>
    <t>Chaque décomposition ou prix de bordereau représente une valeur complète d'ouvrage.</t>
  </si>
  <si>
    <t>CLAUSE DE NULLITE</t>
  </si>
  <si>
    <t>Les quantités indiquées dans le bordereau qui suit sont fixées par le maître d'œuvre.</t>
  </si>
  <si>
    <t>Afin de préserver la validité des offres, toute modification entraînerait la nullité de l'offre dans les cas suivants :</t>
  </si>
  <si>
    <t>- si l'entreprise groupait certains prix sous un prix unique,</t>
  </si>
  <si>
    <t>- si la page de garde et le présent préambule "NOTE LIMINAIRE" ne sont pas produit par l'entreprise à l'appui de son offre.</t>
  </si>
  <si>
    <t>Nota :</t>
  </si>
  <si>
    <t>Aucune annotation en dehors du cadre de DPGF ne pourra être prise en compte</t>
  </si>
  <si>
    <t>MODE DE METRE DES TRAVAUX</t>
  </si>
  <si>
    <t>Dans le cas de marché à prix forfaitaires (DPGF)</t>
  </si>
  <si>
    <t>Les quantités indiquées dans le bordereau de prix sont données par la maîtrise d’œuvre à titre indicatif et ne revêtent pas un caractère contractuel.</t>
  </si>
  <si>
    <t>Dans son offre, l'entreprise pourra, si elle le souhaite, modifier les quantités étant entendu que les quantités portées sur son offre seront</t>
  </si>
  <si>
    <t xml:space="preserve">considérées comme établies sous sa seule responsabilité. L'entrepreneur signalera clairement les modifications effectuées au maître d'œuvre </t>
  </si>
  <si>
    <t>dans un courrier qu'il joindra à son offre.</t>
  </si>
  <si>
    <t>OUVRAGES EN PIERRE DE TAILLE</t>
  </si>
  <si>
    <t>Dépose, fourniture, taille et pose de la pierre : au mètre cube mesuré à l'équarrissement suivant le plus petit parallélépipède rectangle circonscrit,</t>
  </si>
  <si>
    <t>les mesures prises sur l'ouvrage après taille définitive (non comprise l'épaisseur des joints verticaux et (ou) horizontaux pour les pierres en</t>
  </si>
  <si>
    <t>continuité ou superposées).</t>
  </si>
  <si>
    <t>INSTALLATIONS COMMUNES DE CHANTIER ET D'ECHAFAUDAGE</t>
  </si>
  <si>
    <t>Il ne sera accordé aucune valeur d'échafaudage pour les ouvrages situés à moins de 4,00 mètres du sol sur lequel il repose.</t>
  </si>
  <si>
    <t>Location de matériel :</t>
  </si>
  <si>
    <t>Pour éviter toute contestation ultérieure, les dates de location de matériel seront déterminées comme suit :</t>
  </si>
  <si>
    <t>Départ de la location :</t>
  </si>
  <si>
    <t>Installation terminée en totalité et réceptionnée par le maître-d'œuvre.</t>
  </si>
  <si>
    <t>Fin de la location :</t>
  </si>
  <si>
    <t>Date du compte rendu de chantier prescrivant la dépose du matériel.</t>
  </si>
  <si>
    <t>La location sera comptée par mois, tout mois commencé étant compté pour le nombre de jours écoulés depuis le début du mois.</t>
  </si>
  <si>
    <t>La valeur de location pour une journée sera égale à 1/3Oème de la valeur de location mensuelle.</t>
  </si>
  <si>
    <t>Qté
MOE</t>
  </si>
  <si>
    <t>Qté
Entreprise</t>
  </si>
  <si>
    <t>Ornement des lunettes en pénétration Nord et Sud (Option 4 : Restauration des décors en parties hautes des élévations)</t>
  </si>
  <si>
    <t>Encadrement de la toile de plafond marouflée  (Option 4 : Restauration des décors en parties hautes des élévations)</t>
  </si>
  <si>
    <t>Restitution des décors manquants de guirlandes de fleurs  (Option 4 : Restauration des décors en parties hautes des élévations)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</si>
</sst>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0"/>
    <numFmt numFmtId="165" formatCode="#,##0.00\ [$€];[Red]\-#,##0.00\ [$€]"/>
    <numFmt numFmtId="166" formatCode="#,##0.00\ _€"/>
    <numFmt numFmtId="167" formatCode="_-* #,##0.00\ _€_-;\-* #,##0.00\ _€_-;_-* &quot;-&quot;??\ _€_-;_-@_-"/>
    <numFmt numFmtId="168" formatCode="#,##0.00\ &quot;€&quot;"/>
  </numFmts>
  <fonts count="48" x14ac:knownFonts="1">
    <font>
      <sz val="11"/>
      <color theme="1"/>
      <name val="Calibri"/>
      <family val="2"/>
      <scheme val="minor"/>
    </font>
    <font>
      <sz val="11"/>
      <color theme="1"/>
      <name val="Calibri"/>
      <family val="2"/>
    </font>
    <font>
      <sz val="8"/>
      <color theme="1"/>
      <name val="Arial"/>
      <family val="2"/>
    </font>
    <font>
      <sz val="14"/>
      <color theme="1"/>
      <name val="Arial"/>
      <family val="2"/>
    </font>
    <font>
      <b/>
      <sz val="9"/>
      <color theme="1"/>
      <name val="Arial"/>
      <family val="2"/>
    </font>
    <font>
      <b/>
      <sz val="14"/>
      <color theme="1"/>
      <name val="Arial"/>
      <family val="2"/>
    </font>
    <font>
      <sz val="7"/>
      <color theme="1"/>
      <name val="Arial"/>
      <family val="2"/>
    </font>
    <font>
      <sz val="10"/>
      <color theme="1"/>
      <name val="Arial"/>
      <family val="2"/>
    </font>
    <font>
      <b/>
      <u/>
      <sz val="12"/>
      <color theme="1"/>
      <name val="Arial"/>
      <family val="2"/>
    </font>
    <font>
      <b/>
      <sz val="10"/>
      <color theme="1"/>
      <name val="Arial"/>
      <family val="2"/>
    </font>
    <font>
      <sz val="6"/>
      <color theme="1"/>
      <name val="Arial"/>
      <family val="2"/>
    </font>
    <font>
      <b/>
      <sz val="8"/>
      <color theme="1"/>
      <name val="Arial"/>
      <family val="2"/>
    </font>
    <font>
      <b/>
      <sz val="11"/>
      <color theme="1"/>
      <name val="Arial"/>
      <family val="2"/>
    </font>
    <font>
      <i/>
      <sz val="8"/>
      <color theme="1"/>
      <name val="Arial"/>
      <family val="2"/>
    </font>
    <font>
      <u/>
      <sz val="10"/>
      <color theme="1"/>
      <name val="Arial"/>
      <family val="2"/>
    </font>
    <font>
      <b/>
      <sz val="12"/>
      <color theme="1"/>
      <name val="Arial"/>
      <family val="2"/>
    </font>
    <font>
      <sz val="11"/>
      <color theme="1"/>
      <name val="Arial"/>
      <family val="2"/>
    </font>
    <font>
      <sz val="9"/>
      <color theme="1"/>
      <name val="Arial"/>
      <family val="2"/>
    </font>
    <font>
      <i/>
      <sz val="8"/>
      <color rgb="FF0000FF"/>
      <name val="Arial"/>
      <family val="2"/>
    </font>
    <font>
      <sz val="11"/>
      <color theme="1"/>
      <name val="Calibri"/>
      <family val="2"/>
      <scheme val="minor"/>
    </font>
    <font>
      <sz val="10"/>
      <name val="Arial"/>
      <family val="2"/>
    </font>
    <font>
      <sz val="11"/>
      <name val="Calibri"/>
      <family val="2"/>
    </font>
    <font>
      <b/>
      <sz val="14"/>
      <name val="Calibri"/>
      <family val="2"/>
    </font>
    <font>
      <sz val="9"/>
      <name val="Calibri"/>
      <family val="2"/>
    </font>
    <font>
      <sz val="8"/>
      <name val="Arial"/>
      <family val="2"/>
    </font>
    <font>
      <b/>
      <sz val="12"/>
      <name val="Calibri"/>
      <family val="2"/>
    </font>
    <font>
      <sz val="12"/>
      <name val="Calibri"/>
      <family val="2"/>
    </font>
    <font>
      <sz val="10"/>
      <name val="Calibri"/>
      <family val="2"/>
    </font>
    <font>
      <b/>
      <sz val="12"/>
      <color rgb="FF000000"/>
      <name val="Calibri"/>
      <family val="2"/>
    </font>
    <font>
      <b/>
      <i/>
      <u/>
      <sz val="12"/>
      <name val="Calibri"/>
      <family val="2"/>
    </font>
    <font>
      <i/>
      <sz val="11"/>
      <name val="Calibri"/>
      <family val="2"/>
    </font>
    <font>
      <sz val="12"/>
      <color theme="1"/>
      <name val="Calibri"/>
      <family val="2"/>
      <scheme val="minor"/>
    </font>
    <font>
      <sz val="12"/>
      <color theme="1"/>
      <name val="Calibri"/>
      <family val="2"/>
    </font>
    <font>
      <u/>
      <sz val="12"/>
      <color rgb="FF000000"/>
      <name val="Calibri"/>
      <family val="2"/>
    </font>
    <font>
      <sz val="12"/>
      <color rgb="FF000000"/>
      <name val="Calibri"/>
      <family val="2"/>
    </font>
    <font>
      <b/>
      <sz val="12"/>
      <color theme="1"/>
      <name val="Calibri"/>
      <family val="2"/>
    </font>
    <font>
      <u/>
      <sz val="12"/>
      <name val="Calibri"/>
      <family val="2"/>
    </font>
    <font>
      <i/>
      <sz val="12"/>
      <name val="Calibri"/>
      <family val="2"/>
    </font>
    <font>
      <sz val="7"/>
      <color rgb="FF0000FF"/>
      <name val="Arial"/>
      <family val="2"/>
    </font>
    <font>
      <b/>
      <sz val="10"/>
      <color rgb="FF0000FF"/>
      <name val="Arial"/>
      <family val="2"/>
    </font>
    <font>
      <sz val="8"/>
      <color rgb="FF0000FF"/>
      <name val="Arial"/>
      <family val="2"/>
    </font>
    <font>
      <sz val="11"/>
      <color rgb="FF0000FF"/>
      <name val="Calibri"/>
      <family val="2"/>
      <scheme val="minor"/>
    </font>
    <font>
      <sz val="6"/>
      <color rgb="FF0000FF"/>
      <name val="Arial"/>
      <family val="2"/>
    </font>
    <font>
      <b/>
      <sz val="8"/>
      <color rgb="FF0000FF"/>
      <name val="Arial"/>
      <family val="2"/>
    </font>
    <font>
      <b/>
      <sz val="11"/>
      <color rgb="FF0000FF"/>
      <name val="Arial"/>
      <family val="2"/>
    </font>
    <font>
      <u/>
      <sz val="10"/>
      <color rgb="FF0000FF"/>
      <name val="Arial"/>
      <family val="2"/>
    </font>
    <font>
      <b/>
      <u/>
      <sz val="12"/>
      <color rgb="FF0000FF"/>
      <name val="Arial"/>
      <family val="2"/>
    </font>
    <font>
      <sz val="10"/>
      <color rgb="FF0000FF"/>
      <name val="Arial"/>
      <family val="2"/>
    </font>
  </fonts>
  <fills count="3">
    <fill>
      <patternFill patternType="none"/>
    </fill>
    <fill>
      <patternFill patternType="gray125"/>
    </fill>
    <fill>
      <patternFill patternType="solid">
        <fgColor rgb="FFDFDFDF"/>
        <bgColor indexed="64"/>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8">
    <xf numFmtId="0" fontId="0" fillId="0" borderId="0"/>
    <xf numFmtId="0" fontId="20" fillId="0" borderId="0"/>
    <xf numFmtId="0" fontId="20" fillId="0" borderId="0"/>
    <xf numFmtId="0" fontId="19" fillId="0" borderId="0"/>
    <xf numFmtId="167" fontId="20" fillId="0" borderId="0" applyFont="0" applyFill="0" applyBorder="0" applyAlignment="0" applyProtection="0"/>
    <xf numFmtId="44" fontId="24" fillId="0" borderId="0" applyFont="0" applyFill="0" applyBorder="0" applyAlignment="0" applyProtection="0">
      <alignment vertical="top" wrapText="1"/>
      <protection locked="0"/>
    </xf>
    <xf numFmtId="0" fontId="31" fillId="0" borderId="0"/>
    <xf numFmtId="0" fontId="24" fillId="0" borderId="0" applyAlignment="0">
      <alignment vertical="top" wrapText="1"/>
      <protection locked="0"/>
    </xf>
  </cellStyleXfs>
  <cellXfs count="219">
    <xf numFmtId="0" fontId="0" fillId="0" borderId="0" xfId="0"/>
    <xf numFmtId="0" fontId="2" fillId="2" borderId="1" xfId="0" applyFont="1" applyFill="1" applyBorder="1" applyAlignment="1">
      <alignment vertical="top" wrapText="1"/>
    </xf>
    <xf numFmtId="0" fontId="2" fillId="2" borderId="2" xfId="0" applyFont="1" applyFill="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2" borderId="4" xfId="0" applyFont="1" applyFill="1" applyBorder="1" applyAlignment="1">
      <alignment vertical="top" wrapText="1"/>
    </xf>
    <xf numFmtId="0" fontId="2" fillId="2" borderId="0" xfId="0" applyFont="1" applyFill="1" applyAlignment="1">
      <alignment vertical="top" wrapText="1"/>
    </xf>
    <xf numFmtId="0" fontId="2" fillId="0" borderId="0" xfId="0" applyFont="1" applyAlignment="1">
      <alignment vertical="top" wrapText="1"/>
    </xf>
    <xf numFmtId="0" fontId="2" fillId="0" borderId="5" xfId="0" applyFont="1" applyBorder="1" applyAlignment="1">
      <alignment vertical="top"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9" fillId="0" borderId="0" xfId="0" applyFont="1" applyAlignment="1">
      <alignment vertical="top" wrapText="1"/>
    </xf>
    <xf numFmtId="10" fontId="6" fillId="0" borderId="0" xfId="0" applyNumberFormat="1" applyFont="1" applyAlignment="1">
      <alignment horizontal="right" vertical="top" wrapText="1"/>
    </xf>
    <xf numFmtId="0" fontId="2" fillId="0" borderId="0" xfId="0" applyFont="1" applyAlignment="1">
      <alignment vertical="top"/>
    </xf>
    <xf numFmtId="0" fontId="7" fillId="0" borderId="0" xfId="0" applyFont="1" applyAlignment="1">
      <alignment vertical="top" wrapText="1"/>
    </xf>
    <xf numFmtId="0" fontId="7" fillId="0" borderId="0" xfId="0" applyFont="1" applyAlignment="1">
      <alignment horizontal="right" vertical="top" wrapText="1"/>
    </xf>
    <xf numFmtId="0" fontId="7" fillId="0" borderId="9" xfId="0" applyFont="1" applyBorder="1" applyAlignment="1">
      <alignment vertical="top" wrapText="1"/>
    </xf>
    <xf numFmtId="10" fontId="7" fillId="0" borderId="10" xfId="0" applyNumberFormat="1" applyFont="1" applyBorder="1" applyAlignment="1">
      <alignment horizontal="right" vertical="top" wrapText="1"/>
    </xf>
    <xf numFmtId="0" fontId="7" fillId="0" borderId="0" xfId="0" applyFont="1" applyAlignment="1">
      <alignment vertical="top"/>
    </xf>
    <xf numFmtId="10" fontId="7" fillId="0" borderId="11" xfId="0" applyNumberFormat="1" applyFont="1" applyBorder="1" applyAlignment="1">
      <alignment horizontal="right" vertical="top" wrapText="1"/>
    </xf>
    <xf numFmtId="10" fontId="7" fillId="0" borderId="24" xfId="0" applyNumberFormat="1" applyFont="1" applyBorder="1" applyAlignment="1">
      <alignment horizontal="right" vertical="top" wrapText="1"/>
    </xf>
    <xf numFmtId="0" fontId="21" fillId="0" borderId="1" xfId="1" applyFont="1" applyBorder="1" applyAlignment="1">
      <alignment horizontal="left"/>
    </xf>
    <xf numFmtId="0" fontId="21" fillId="0" borderId="2" xfId="1" applyFont="1" applyBorder="1" applyAlignment="1">
      <alignment horizontal="left"/>
    </xf>
    <xf numFmtId="0" fontId="21" fillId="0" borderId="2" xfId="1" applyFont="1" applyBorder="1" applyAlignment="1">
      <alignment horizontal="center"/>
    </xf>
    <xf numFmtId="166" fontId="21" fillId="0" borderId="2" xfId="1" applyNumberFormat="1" applyFont="1" applyBorder="1" applyAlignment="1">
      <alignment horizontal="center"/>
    </xf>
    <xf numFmtId="166" fontId="21" fillId="0" borderId="3" xfId="1" applyNumberFormat="1" applyFont="1" applyBorder="1" applyAlignment="1">
      <alignment horizontal="center"/>
    </xf>
    <xf numFmtId="0" fontId="21" fillId="0" borderId="0" xfId="1" applyFont="1" applyAlignment="1">
      <alignment horizontal="left" vertical="center"/>
    </xf>
    <xf numFmtId="0" fontId="21" fillId="0" borderId="0" xfId="3" applyFont="1" applyAlignment="1">
      <alignment vertical="center"/>
    </xf>
    <xf numFmtId="0" fontId="21" fillId="0" borderId="4" xfId="3" applyFont="1" applyBorder="1" applyAlignment="1">
      <alignment vertical="center"/>
    </xf>
    <xf numFmtId="0" fontId="23" fillId="0" borderId="0" xfId="1" applyFont="1" applyAlignment="1">
      <alignment horizontal="center" vertical="center"/>
    </xf>
    <xf numFmtId="0" fontId="21" fillId="0" borderId="0" xfId="1" applyFont="1" applyAlignment="1">
      <alignment vertical="center"/>
    </xf>
    <xf numFmtId="2" fontId="21" fillId="0" borderId="0" xfId="1" applyNumberFormat="1" applyFont="1" applyAlignment="1">
      <alignment vertical="center"/>
    </xf>
    <xf numFmtId="0" fontId="21" fillId="0" borderId="0" xfId="1" applyFont="1" applyAlignment="1">
      <alignment horizontal="center" vertical="center"/>
    </xf>
    <xf numFmtId="167" fontId="21" fillId="0" borderId="0" xfId="4" applyFont="1" applyFill="1" applyBorder="1" applyAlignment="1">
      <alignment horizontal="center" vertical="center"/>
    </xf>
    <xf numFmtId="44" fontId="21" fillId="0" borderId="0" xfId="5" applyFont="1" applyFill="1" applyBorder="1" applyAlignment="1" applyProtection="1">
      <alignment horizontal="center" vertical="center"/>
    </xf>
    <xf numFmtId="44" fontId="21" fillId="0" borderId="5" xfId="5" applyFont="1" applyFill="1" applyBorder="1" applyAlignment="1" applyProtection="1">
      <alignment horizontal="center" vertical="center"/>
    </xf>
    <xf numFmtId="0" fontId="25" fillId="0" borderId="4" xfId="1" applyFont="1" applyBorder="1"/>
    <xf numFmtId="0" fontId="26" fillId="0" borderId="0" xfId="1" applyFont="1"/>
    <xf numFmtId="0" fontId="27" fillId="0" borderId="0" xfId="1" applyFont="1"/>
    <xf numFmtId="168" fontId="27" fillId="0" borderId="0" xfId="1" applyNumberFormat="1" applyFont="1"/>
    <xf numFmtId="168" fontId="27" fillId="0" borderId="5" xfId="1" applyNumberFormat="1" applyFont="1" applyBorder="1"/>
    <xf numFmtId="0" fontId="1" fillId="0" borderId="0" xfId="3" applyFont="1"/>
    <xf numFmtId="0" fontId="26" fillId="0" borderId="4" xfId="1" applyFont="1" applyBorder="1"/>
    <xf numFmtId="0" fontId="26" fillId="0" borderId="4" xfId="1" quotePrefix="1" applyFont="1" applyBorder="1"/>
    <xf numFmtId="0" fontId="28" fillId="0" borderId="4" xfId="3" applyFont="1" applyBorder="1" applyAlignment="1">
      <alignment horizontal="left" vertical="center"/>
    </xf>
    <xf numFmtId="0" fontId="29" fillId="0" borderId="4" xfId="1" applyFont="1" applyBorder="1"/>
    <xf numFmtId="0" fontId="30" fillId="0" borderId="0" xfId="1" applyFont="1"/>
    <xf numFmtId="0" fontId="32" fillId="0" borderId="4" xfId="6" applyFont="1" applyBorder="1"/>
    <xf numFmtId="0" fontId="1" fillId="0" borderId="0" xfId="3" applyFont="1" applyAlignment="1">
      <alignment vertical="center"/>
    </xf>
    <xf numFmtId="0" fontId="32" fillId="0" borderId="0" xfId="1" applyFont="1" applyAlignment="1">
      <alignment vertical="center"/>
    </xf>
    <xf numFmtId="0" fontId="33" fillId="0" borderId="4" xfId="3" applyFont="1" applyBorder="1" applyAlignment="1">
      <alignment horizontal="left" vertical="center"/>
    </xf>
    <xf numFmtId="0" fontId="34" fillId="0" borderId="4" xfId="3" applyFont="1" applyBorder="1" applyAlignment="1">
      <alignment horizontal="left" vertical="center"/>
    </xf>
    <xf numFmtId="0" fontId="35" fillId="0" borderId="0" xfId="1" applyFont="1" applyAlignment="1">
      <alignment vertical="center"/>
    </xf>
    <xf numFmtId="168" fontId="26" fillId="0" borderId="0" xfId="1" applyNumberFormat="1" applyFont="1"/>
    <xf numFmtId="168" fontId="26" fillId="0" borderId="5" xfId="1" applyNumberFormat="1" applyFont="1" applyBorder="1"/>
    <xf numFmtId="0" fontId="26" fillId="0" borderId="4" xfId="1" applyFont="1" applyBorder="1" applyAlignment="1">
      <alignment vertical="center"/>
    </xf>
    <xf numFmtId="0" fontId="26" fillId="0" borderId="0" xfId="1" applyFont="1" applyAlignment="1">
      <alignment vertical="center"/>
    </xf>
    <xf numFmtId="0" fontId="26" fillId="0" borderId="5" xfId="1" applyFont="1" applyBorder="1" applyAlignment="1">
      <alignment vertical="center"/>
    </xf>
    <xf numFmtId="0" fontId="36" fillId="0" borderId="4" xfId="1" applyFont="1" applyBorder="1"/>
    <xf numFmtId="0" fontId="37" fillId="0" borderId="0" xfId="1" applyFont="1"/>
    <xf numFmtId="0" fontId="37" fillId="0" borderId="4" xfId="1" applyFont="1" applyBorder="1"/>
    <xf numFmtId="0" fontId="32" fillId="0" borderId="6" xfId="6" applyFont="1" applyBorder="1"/>
    <xf numFmtId="0" fontId="26" fillId="0" borderId="7" xfId="1" applyFont="1" applyBorder="1"/>
    <xf numFmtId="0" fontId="32" fillId="0" borderId="7" xfId="6" applyFont="1" applyBorder="1"/>
    <xf numFmtId="0" fontId="27" fillId="0" borderId="7" xfId="1" applyFont="1" applyBorder="1"/>
    <xf numFmtId="168" fontId="27" fillId="0" borderId="7" xfId="1" applyNumberFormat="1" applyFont="1" applyBorder="1"/>
    <xf numFmtId="168" fontId="27" fillId="0" borderId="8" xfId="1" applyNumberFormat="1" applyFont="1" applyBorder="1"/>
    <xf numFmtId="0" fontId="21" fillId="0" borderId="0" xfId="7" applyFont="1" applyAlignment="1" applyProtection="1">
      <alignment vertical="center"/>
    </xf>
    <xf numFmtId="44" fontId="21" fillId="0" borderId="0" xfId="7" applyNumberFormat="1" applyFont="1" applyAlignment="1" applyProtection="1">
      <alignment vertical="center"/>
    </xf>
    <xf numFmtId="44" fontId="21" fillId="0" borderId="0" xfId="7" applyNumberFormat="1" applyFont="1" applyAlignment="1" applyProtection="1">
      <alignment horizontal="center" vertical="center"/>
    </xf>
    <xf numFmtId="4" fontId="21" fillId="0" borderId="0" xfId="3" applyNumberFormat="1" applyFont="1" applyAlignment="1">
      <alignment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8" fillId="0" borderId="10" xfId="0" applyFont="1" applyBorder="1" applyAlignment="1">
      <alignment horizontal="center" vertical="center" wrapText="1"/>
    </xf>
    <xf numFmtId="0" fontId="0" fillId="0" borderId="0" xfId="0" applyAlignment="1">
      <alignment horizontal="center" vertical="center"/>
    </xf>
    <xf numFmtId="0" fontId="6" fillId="0" borderId="11" xfId="0" applyFont="1" applyBorder="1" applyAlignment="1">
      <alignment horizontal="center" vertical="center" wrapText="1"/>
    </xf>
    <xf numFmtId="0" fontId="10" fillId="0" borderId="11" xfId="0" applyFont="1" applyBorder="1" applyAlignment="1">
      <alignment horizontal="center" vertical="center" wrapText="1"/>
    </xf>
    <xf numFmtId="0" fontId="13" fillId="0" borderId="11" xfId="0" applyFont="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1" fillId="0" borderId="9" xfId="0" applyFont="1"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wrapText="1"/>
    </xf>
    <xf numFmtId="0" fontId="2" fillId="0" borderId="14" xfId="0" applyFont="1" applyBorder="1" applyAlignment="1">
      <alignment horizontal="center" vertical="center" wrapText="1"/>
    </xf>
    <xf numFmtId="3" fontId="11" fillId="0" borderId="9" xfId="0" applyNumberFormat="1" applyFont="1" applyBorder="1" applyAlignment="1">
      <alignment horizontal="center" vertical="center" wrapText="1"/>
    </xf>
    <xf numFmtId="4" fontId="11" fillId="0" borderId="9" xfId="0" applyNumberFormat="1" applyFont="1" applyBorder="1" applyAlignment="1">
      <alignment horizontal="center" vertical="center" wrapText="1"/>
    </xf>
    <xf numFmtId="3" fontId="11" fillId="0" borderId="12" xfId="0" applyNumberFormat="1" applyFont="1" applyBorder="1" applyAlignment="1" applyProtection="1">
      <alignment horizontal="center" vertical="center" wrapText="1"/>
      <protection locked="0"/>
    </xf>
    <xf numFmtId="4" fontId="11" fillId="0" borderId="12" xfId="0" applyNumberFormat="1" applyFont="1" applyBorder="1" applyAlignment="1" applyProtection="1">
      <alignment horizontal="center" vertical="center" wrapText="1"/>
      <protection locked="0"/>
    </xf>
    <xf numFmtId="0" fontId="8" fillId="0" borderId="11" xfId="0" applyFont="1" applyBorder="1" applyAlignment="1">
      <alignment horizontal="center" vertical="center" wrapText="1"/>
    </xf>
    <xf numFmtId="0" fontId="9" fillId="0" borderId="11" xfId="0" applyFont="1" applyBorder="1" applyAlignment="1">
      <alignment horizontal="center" vertical="center" wrapText="1"/>
    </xf>
    <xf numFmtId="0" fontId="2" fillId="0" borderId="11" xfId="0" applyFont="1" applyBorder="1" applyAlignment="1">
      <alignment horizontal="center" vertical="center" wrapText="1"/>
    </xf>
    <xf numFmtId="4" fontId="2" fillId="0" borderId="9" xfId="0" applyNumberFormat="1" applyFont="1" applyBorder="1" applyAlignment="1">
      <alignment horizontal="center" vertical="center" wrapText="1"/>
    </xf>
    <xf numFmtId="0" fontId="12" fillId="0" borderId="11" xfId="0" applyFont="1" applyBorder="1" applyAlignment="1">
      <alignment horizontal="center" vertical="center" wrapText="1"/>
    </xf>
    <xf numFmtId="0" fontId="14" fillId="0" borderId="11"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0" xfId="0" applyFont="1" applyAlignment="1">
      <alignment vertical="top"/>
    </xf>
    <xf numFmtId="0" fontId="38" fillId="0" borderId="11" xfId="0" applyFont="1" applyBorder="1" applyAlignment="1">
      <alignment horizontal="center" vertical="center" wrapText="1"/>
    </xf>
    <xf numFmtId="0" fontId="39" fillId="0" borderId="11" xfId="0" applyFont="1" applyBorder="1" applyAlignment="1">
      <alignment horizontal="center" vertical="center" wrapText="1"/>
    </xf>
    <xf numFmtId="0" fontId="40" fillId="0" borderId="0" xfId="0" applyFont="1" applyAlignment="1">
      <alignment vertical="top" wrapText="1"/>
    </xf>
    <xf numFmtId="0" fontId="41" fillId="0" borderId="0" xfId="0" applyFont="1" applyAlignment="1">
      <alignment horizontal="center" vertical="center"/>
    </xf>
    <xf numFmtId="0" fontId="41" fillId="0" borderId="0" xfId="0" applyFont="1"/>
    <xf numFmtId="0" fontId="42" fillId="0" borderId="11" xfId="0" applyFont="1" applyBorder="1" applyAlignment="1">
      <alignment horizontal="center" vertical="center" wrapText="1"/>
    </xf>
    <xf numFmtId="0" fontId="43" fillId="0" borderId="0" xfId="0" applyFont="1" applyAlignment="1">
      <alignment vertical="top" wrapText="1"/>
    </xf>
    <xf numFmtId="0" fontId="40" fillId="0" borderId="11" xfId="0" applyFont="1" applyBorder="1" applyAlignment="1">
      <alignment horizontal="center" vertical="center" wrapText="1"/>
    </xf>
    <xf numFmtId="0" fontId="43" fillId="0" borderId="9" xfId="0" applyFont="1" applyBorder="1" applyAlignment="1">
      <alignment horizontal="center" vertical="center" wrapText="1"/>
    </xf>
    <xf numFmtId="3" fontId="43" fillId="0" borderId="9" xfId="0" applyNumberFormat="1" applyFont="1" applyBorder="1" applyAlignment="1">
      <alignment horizontal="center" vertical="center" wrapText="1"/>
    </xf>
    <xf numFmtId="3" fontId="43" fillId="0" borderId="12" xfId="0" applyNumberFormat="1" applyFont="1" applyBorder="1" applyAlignment="1" applyProtection="1">
      <alignment horizontal="center" vertical="center" wrapText="1"/>
      <protection locked="0"/>
    </xf>
    <xf numFmtId="4" fontId="43" fillId="0" borderId="12" xfId="0" applyNumberFormat="1" applyFont="1" applyBorder="1" applyAlignment="1" applyProtection="1">
      <alignment horizontal="center" vertical="center" wrapText="1"/>
      <protection locked="0"/>
    </xf>
    <xf numFmtId="4" fontId="40" fillId="0" borderId="9" xfId="0" applyNumberFormat="1" applyFont="1" applyBorder="1" applyAlignment="1">
      <alignment horizontal="center" vertical="center" wrapText="1"/>
    </xf>
    <xf numFmtId="4" fontId="43" fillId="0" borderId="9" xfId="0" applyNumberFormat="1" applyFont="1" applyBorder="1" applyAlignment="1">
      <alignment horizontal="center" vertical="center" wrapText="1"/>
    </xf>
    <xf numFmtId="0" fontId="18" fillId="0" borderId="11" xfId="0" applyFont="1" applyBorder="1" applyAlignment="1">
      <alignment horizontal="center" vertical="center" wrapText="1"/>
    </xf>
    <xf numFmtId="0" fontId="14" fillId="0" borderId="0" xfId="0" applyFont="1" applyAlignment="1">
      <alignment vertical="top"/>
    </xf>
    <xf numFmtId="0" fontId="44" fillId="0" borderId="0" xfId="0" applyFont="1" applyAlignment="1">
      <alignment vertical="top"/>
    </xf>
    <xf numFmtId="0" fontId="44" fillId="0" borderId="0" xfId="0" applyFont="1" applyAlignment="1">
      <alignment horizontal="center" vertical="center" wrapText="1"/>
    </xf>
    <xf numFmtId="0" fontId="44" fillId="0" borderId="11" xfId="0" applyFont="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vertical="top"/>
    </xf>
    <xf numFmtId="0" fontId="45" fillId="0" borderId="0" xfId="0" applyFont="1" applyAlignment="1">
      <alignment vertical="top"/>
    </xf>
    <xf numFmtId="0" fontId="45" fillId="0" borderId="0" xfId="0" applyFont="1" applyAlignment="1">
      <alignment horizontal="center" vertical="center" wrapText="1"/>
    </xf>
    <xf numFmtId="0" fontId="45" fillId="0" borderId="11" xfId="0" applyFont="1" applyBorder="1" applyAlignment="1">
      <alignment horizontal="center" vertical="center" wrapText="1"/>
    </xf>
    <xf numFmtId="164" fontId="43" fillId="0" borderId="9" xfId="0" applyNumberFormat="1" applyFont="1" applyBorder="1" applyAlignment="1">
      <alignment horizontal="center" vertical="center" wrapText="1"/>
    </xf>
    <xf numFmtId="164" fontId="43" fillId="0" borderId="12" xfId="0" applyNumberFormat="1" applyFont="1" applyBorder="1" applyAlignment="1" applyProtection="1">
      <alignment horizontal="center" vertical="center" wrapText="1"/>
      <protection locked="0"/>
    </xf>
    <xf numFmtId="0" fontId="46" fillId="0" borderId="11" xfId="0" applyFont="1" applyBorder="1" applyAlignment="1">
      <alignment horizontal="center" vertical="center" wrapText="1"/>
    </xf>
    <xf numFmtId="0" fontId="47" fillId="0" borderId="0" xfId="0" applyFont="1" applyAlignment="1">
      <alignment vertical="top"/>
    </xf>
    <xf numFmtId="0" fontId="47" fillId="0" borderId="0" xfId="0" applyFont="1" applyAlignment="1">
      <alignment horizontal="center" vertical="center" wrapText="1"/>
    </xf>
    <xf numFmtId="0" fontId="0" fillId="0" borderId="2" xfId="0" applyBorder="1" applyAlignment="1">
      <alignment horizontal="center" vertical="center"/>
    </xf>
    <xf numFmtId="0" fontId="0" fillId="0" borderId="2" xfId="0" applyBorder="1"/>
    <xf numFmtId="0" fontId="43" fillId="0" borderId="0" xfId="0" applyFont="1" applyAlignment="1">
      <alignment horizontal="center" vertical="center" wrapText="1"/>
    </xf>
    <xf numFmtId="4" fontId="43" fillId="0" borderId="0" xfId="0" applyNumberFormat="1" applyFont="1" applyAlignment="1">
      <alignment horizontal="center" vertical="center" wrapText="1"/>
    </xf>
    <xf numFmtId="4" fontId="43" fillId="0" borderId="0" xfId="0" applyNumberFormat="1" applyFont="1" applyAlignment="1" applyProtection="1">
      <alignment horizontal="center" vertical="center" wrapText="1"/>
      <protection locked="0"/>
    </xf>
    <xf numFmtId="4" fontId="40" fillId="0" borderId="11" xfId="0" applyNumberFormat="1" applyFont="1" applyBorder="1" applyAlignment="1">
      <alignment horizontal="center" vertical="center" wrapText="1"/>
    </xf>
    <xf numFmtId="3" fontId="43" fillId="0" borderId="0" xfId="0" applyNumberFormat="1" applyFont="1" applyAlignment="1">
      <alignment horizontal="center" vertical="center" wrapText="1"/>
    </xf>
    <xf numFmtId="3" fontId="43" fillId="0" borderId="0" xfId="0" applyNumberFormat="1" applyFont="1" applyAlignment="1" applyProtection="1">
      <alignment horizontal="center" vertical="center" wrapText="1"/>
      <protection locked="0"/>
    </xf>
    <xf numFmtId="4" fontId="24" fillId="0" borderId="9" xfId="0" applyNumberFormat="1" applyFont="1" applyBorder="1" applyAlignment="1">
      <alignment horizontal="center" vertical="center" wrapText="1"/>
    </xf>
    <xf numFmtId="0" fontId="2" fillId="2" borderId="4" xfId="0" applyFont="1" applyFill="1" applyBorder="1" applyAlignment="1">
      <alignment vertical="top" wrapText="1"/>
    </xf>
    <xf numFmtId="0" fontId="7" fillId="0" borderId="9" xfId="0" applyFont="1" applyBorder="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6" fillId="2" borderId="0" xfId="0" applyFont="1" applyFill="1" applyAlignment="1">
      <alignment vertical="top" wrapText="1"/>
    </xf>
    <xf numFmtId="0" fontId="2" fillId="2" borderId="0" xfId="0" applyFont="1" applyFill="1" applyAlignment="1">
      <alignment vertical="top" wrapText="1"/>
    </xf>
    <xf numFmtId="0" fontId="2" fillId="0" borderId="0" xfId="0" applyFont="1" applyAlignment="1">
      <alignment vertical="top" wrapText="1"/>
    </xf>
    <xf numFmtId="0" fontId="4" fillId="0" borderId="0" xfId="0" applyFont="1" applyAlignment="1">
      <alignment horizontal="center" vertical="top" wrapText="1"/>
    </xf>
    <xf numFmtId="0" fontId="22" fillId="0" borderId="25" xfId="2" applyFont="1" applyBorder="1" applyAlignment="1">
      <alignment horizontal="center" vertical="center"/>
    </xf>
    <xf numFmtId="0" fontId="22" fillId="0" borderId="26" xfId="2" applyFont="1" applyBorder="1" applyAlignment="1">
      <alignment horizontal="center" vertical="center"/>
    </xf>
    <xf numFmtId="0" fontId="22" fillId="0" borderId="27" xfId="2" applyFont="1" applyBorder="1" applyAlignment="1">
      <alignment horizontal="center" vertical="center"/>
    </xf>
    <xf numFmtId="0" fontId="7" fillId="0" borderId="23" xfId="0" applyFont="1" applyBorder="1" applyAlignment="1">
      <alignment vertical="top" wrapText="1"/>
    </xf>
    <xf numFmtId="0" fontId="7" fillId="0" borderId="0" xfId="0" applyFont="1" applyAlignment="1">
      <alignment horizontal="left" vertical="top"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9" fillId="0" borderId="4"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44" fillId="0" borderId="4" xfId="0" applyFont="1" applyBorder="1" applyAlignment="1">
      <alignment horizontal="left" vertical="top" wrapText="1"/>
    </xf>
    <xf numFmtId="0" fontId="44" fillId="0" borderId="0" xfId="0" applyFont="1" applyAlignment="1">
      <alignment horizontal="left" vertical="top" wrapText="1"/>
    </xf>
    <xf numFmtId="0" fontId="44"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0" xfId="0" applyFont="1" applyAlignment="1">
      <alignment horizontal="left" vertical="top" wrapText="1"/>
    </xf>
    <xf numFmtId="0" fontId="9" fillId="0" borderId="5" xfId="0" applyFont="1" applyBorder="1" applyAlignment="1">
      <alignment horizontal="left" vertical="top" wrapText="1"/>
    </xf>
    <xf numFmtId="0" fontId="46" fillId="0" borderId="4" xfId="0" applyFont="1" applyBorder="1" applyAlignment="1">
      <alignment horizontal="left" vertical="top" wrapText="1"/>
    </xf>
    <xf numFmtId="0" fontId="46" fillId="0" borderId="0" xfId="0" applyFont="1" applyAlignment="1">
      <alignment horizontal="left" vertical="top" wrapText="1"/>
    </xf>
    <xf numFmtId="0" fontId="46" fillId="0" borderId="5" xfId="0" applyFont="1" applyBorder="1" applyAlignment="1">
      <alignment horizontal="left" vertical="top" wrapText="1"/>
    </xf>
    <xf numFmtId="165" fontId="43" fillId="0" borderId="0" xfId="0" applyNumberFormat="1" applyFont="1" applyAlignment="1">
      <alignment horizontal="right" vertical="top" wrapText="1"/>
    </xf>
    <xf numFmtId="0" fontId="47" fillId="0" borderId="0" xfId="0" applyFont="1" applyAlignment="1">
      <alignment horizontal="right" vertical="top" wrapText="1"/>
    </xf>
    <xf numFmtId="165" fontId="47" fillId="0" borderId="0" xfId="0" applyNumberFormat="1" applyFont="1" applyAlignment="1">
      <alignment vertical="top" wrapText="1"/>
    </xf>
    <xf numFmtId="0" fontId="7" fillId="0" borderId="0" xfId="0" applyFont="1" applyAlignment="1">
      <alignment vertical="top" wrapText="1"/>
    </xf>
    <xf numFmtId="0" fontId="47" fillId="0" borderId="0" xfId="0" applyFont="1" applyAlignment="1">
      <alignment vertical="top" wrapText="1"/>
    </xf>
    <xf numFmtId="0" fontId="4" fillId="0" borderId="0" xfId="0" applyFont="1" applyAlignment="1">
      <alignment vertical="top" wrapText="1"/>
    </xf>
    <xf numFmtId="0" fontId="0" fillId="0" borderId="0" xfId="0"/>
    <xf numFmtId="0" fontId="2" fillId="0" borderId="21" xfId="0" applyFont="1" applyBorder="1" applyAlignment="1">
      <alignment vertical="top" wrapText="1"/>
    </xf>
    <xf numFmtId="0" fontId="46" fillId="0" borderId="0" xfId="0" applyFont="1" applyAlignment="1">
      <alignment horizontal="center"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2" fillId="0" borderId="16" xfId="0" applyFont="1" applyBorder="1" applyAlignment="1">
      <alignment vertical="top" wrapText="1"/>
    </xf>
    <xf numFmtId="0" fontId="2" fillId="0" borderId="2" xfId="0" applyFont="1" applyBorder="1" applyAlignment="1">
      <alignment vertical="top" wrapText="1"/>
    </xf>
    <xf numFmtId="0" fontId="2" fillId="0" borderId="17" xfId="0" applyFont="1" applyBorder="1" applyAlignment="1">
      <alignment vertical="top" wrapText="1"/>
    </xf>
    <xf numFmtId="0" fontId="9" fillId="0" borderId="18" xfId="0" applyFont="1" applyBorder="1" applyAlignment="1">
      <alignment vertical="top" wrapText="1"/>
    </xf>
    <xf numFmtId="165" fontId="9" fillId="0" borderId="0" xfId="0" applyNumberFormat="1" applyFont="1" applyAlignment="1">
      <alignment vertical="top" wrapText="1"/>
    </xf>
    <xf numFmtId="165" fontId="2" fillId="0" borderId="0" xfId="0" applyNumberFormat="1" applyFont="1" applyAlignment="1">
      <alignment vertical="top" wrapText="1"/>
    </xf>
    <xf numFmtId="165" fontId="2" fillId="0" borderId="19" xfId="0" applyNumberFormat="1" applyFont="1" applyBorder="1" applyAlignment="1">
      <alignment vertical="top" wrapText="1"/>
    </xf>
    <xf numFmtId="0" fontId="9" fillId="0" borderId="20" xfId="0" applyFont="1" applyBorder="1" applyAlignment="1">
      <alignment vertical="top" wrapText="1"/>
    </xf>
    <xf numFmtId="165" fontId="9" fillId="0" borderId="21" xfId="0" applyNumberFormat="1" applyFont="1" applyBorder="1" applyAlignment="1">
      <alignment vertical="top" wrapText="1"/>
    </xf>
    <xf numFmtId="165" fontId="2" fillId="0" borderId="21" xfId="0" applyNumberFormat="1" applyFont="1" applyBorder="1" applyAlignment="1">
      <alignment vertical="top" wrapText="1"/>
    </xf>
    <xf numFmtId="165" fontId="2" fillId="0" borderId="22" xfId="0" applyNumberFormat="1" applyFont="1" applyBorder="1" applyAlignment="1">
      <alignment vertical="top" wrapText="1"/>
    </xf>
    <xf numFmtId="0" fontId="17" fillId="0" borderId="0" xfId="0" applyFont="1" applyAlignment="1">
      <alignment vertical="top" wrapText="1"/>
    </xf>
    <xf numFmtId="165" fontId="15" fillId="0" borderId="0" xfId="0" applyNumberFormat="1" applyFont="1" applyAlignment="1">
      <alignment horizontal="right" vertical="top" wrapText="1"/>
    </xf>
    <xf numFmtId="0" fontId="15" fillId="0" borderId="0" xfId="0" applyFont="1" applyAlignment="1">
      <alignment horizontal="left" vertical="top" wrapText="1"/>
    </xf>
    <xf numFmtId="0" fontId="15" fillId="0" borderId="0" xfId="0" applyFont="1" applyAlignment="1">
      <alignment vertical="top" wrapText="1"/>
    </xf>
    <xf numFmtId="165" fontId="16" fillId="0" borderId="0" xfId="0" applyNumberFormat="1" applyFont="1" applyAlignment="1">
      <alignment horizontal="right" vertical="top" wrapText="1" indent="1"/>
    </xf>
    <xf numFmtId="165" fontId="16" fillId="0" borderId="0" xfId="0" applyNumberFormat="1" applyFont="1" applyAlignment="1">
      <alignment horizontal="right" vertical="top" wrapText="1"/>
    </xf>
    <xf numFmtId="0" fontId="16" fillId="0" borderId="0" xfId="0" applyFont="1" applyAlignment="1">
      <alignment horizontal="left" vertical="top" wrapText="1" indent="1"/>
    </xf>
    <xf numFmtId="0" fontId="16" fillId="0" borderId="0" xfId="0" applyFont="1" applyAlignment="1">
      <alignment vertical="top" wrapText="1"/>
    </xf>
    <xf numFmtId="0" fontId="43" fillId="0" borderId="0" xfId="0" applyFont="1" applyAlignment="1">
      <alignment vertical="top" wrapText="1"/>
    </xf>
    <xf numFmtId="0" fontId="41" fillId="0" borderId="0" xfId="0" applyFont="1"/>
    <xf numFmtId="0" fontId="40" fillId="0" borderId="11" xfId="0" applyFont="1" applyBorder="1" applyAlignment="1">
      <alignment vertical="top" wrapText="1"/>
    </xf>
    <xf numFmtId="0" fontId="8" fillId="0" borderId="0" xfId="0" applyFont="1" applyAlignment="1">
      <alignment horizontal="center" vertical="top" wrapText="1"/>
    </xf>
    <xf numFmtId="0" fontId="18" fillId="0" borderId="11" xfId="0" applyFont="1" applyBorder="1" applyAlignment="1">
      <alignment vertical="top" wrapText="1"/>
    </xf>
    <xf numFmtId="0" fontId="44" fillId="0" borderId="0" xfId="0" applyFont="1" applyAlignment="1">
      <alignment vertical="top" wrapText="1"/>
    </xf>
    <xf numFmtId="0" fontId="39" fillId="0" borderId="0" xfId="0" applyFont="1" applyAlignment="1">
      <alignment vertical="top" wrapText="1"/>
    </xf>
    <xf numFmtId="0" fontId="11" fillId="0" borderId="0" xfId="0" applyFont="1" applyAlignment="1">
      <alignment vertical="top" wrapText="1"/>
    </xf>
    <xf numFmtId="0" fontId="2" fillId="0" borderId="11" xfId="0" applyFont="1" applyBorder="1" applyAlignment="1">
      <alignment vertical="top" wrapText="1"/>
    </xf>
    <xf numFmtId="0" fontId="8" fillId="0" borderId="0" xfId="0" applyFont="1" applyAlignment="1">
      <alignment vertical="top" wrapText="1"/>
    </xf>
    <xf numFmtId="0" fontId="12" fillId="0" borderId="0" xfId="0" applyFont="1" applyAlignment="1">
      <alignment vertical="top" wrapText="1"/>
    </xf>
    <xf numFmtId="0" fontId="13" fillId="0" borderId="11" xfId="0" applyFont="1" applyBorder="1" applyAlignment="1">
      <alignment vertical="top" wrapText="1"/>
    </xf>
    <xf numFmtId="0" fontId="9" fillId="0" borderId="0" xfId="0" applyFont="1" applyAlignment="1">
      <alignment vertical="top" wrapText="1"/>
    </xf>
    <xf numFmtId="0" fontId="45" fillId="0" borderId="0" xfId="0" applyFont="1" applyAlignment="1">
      <alignment vertical="top" wrapText="1"/>
    </xf>
    <xf numFmtId="0" fontId="14" fillId="0" borderId="0" xfId="0" applyFont="1" applyAlignment="1">
      <alignment vertical="top" wrapText="1"/>
    </xf>
    <xf numFmtId="0" fontId="2" fillId="0" borderId="9" xfId="0" applyFont="1" applyBorder="1" applyAlignment="1">
      <alignment horizontal="center" vertical="center" wrapText="1"/>
    </xf>
    <xf numFmtId="0" fontId="7" fillId="0" borderId="9" xfId="0" applyFont="1" applyBorder="1" applyAlignment="1">
      <alignment vertical="top" wrapText="1"/>
    </xf>
  </cellXfs>
  <cellStyles count="8">
    <cellStyle name="Milliers 2 2" xfId="4" xr:uid="{4EFB9811-A260-4681-95EF-A579768FD447}"/>
    <cellStyle name="Monétaire 2 3" xfId="5" xr:uid="{1F27ACFA-5806-4F20-8236-1BE39D9C5731}"/>
    <cellStyle name="Normal" xfId="0" builtinId="0"/>
    <cellStyle name="Normal 2 2" xfId="1" xr:uid="{2FA70AF8-76B0-4661-A99C-F8B65DEFA455}"/>
    <cellStyle name="Normal 2 4 2" xfId="2" xr:uid="{2BB1DDF5-91F8-402A-89F2-5A30DDF00D49}"/>
    <cellStyle name="Normal 3 3" xfId="7" xr:uid="{9AE0F73C-29EC-4ACF-9D41-4000B74ABC12}"/>
    <cellStyle name="Normal 6 2" xfId="6" xr:uid="{60136628-18D3-427A-9544-5CFD5712444B}"/>
    <cellStyle name="Normal 7" xfId="3" xr:uid="{2B2F06E0-EAF7-4B7C-8FB8-3B004F84277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376238</xdr:colOff>
      <xdr:row>27</xdr:row>
      <xdr:rowOff>0</xdr:rowOff>
    </xdr:from>
    <xdr:to>
      <xdr:col>7</xdr:col>
      <xdr:colOff>588486</xdr:colOff>
      <xdr:row>44</xdr:row>
      <xdr:rowOff>114043</xdr:rowOff>
    </xdr:to>
    <xdr:pic>
      <xdr:nvPicPr>
        <xdr:cNvPr id="2" name="Picture 1" descr="{092cbe85-4596-4833-b33e-92bff99b0056}">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300413" y="3086100"/>
          <a:ext cx="2860199" cy="2057143"/>
        </a:xfrm>
        <a:prstGeom prst="rect">
          <a:avLst/>
        </a:prstGeom>
      </xdr:spPr>
    </xdr:pic>
    <xdr:clientData/>
  </xdr:twoCellAnchor>
  <xdr:twoCellAnchor editAs="oneCell">
    <xdr:from>
      <xdr:col>1</xdr:col>
      <xdr:colOff>71438</xdr:colOff>
      <xdr:row>77</xdr:row>
      <xdr:rowOff>47625</xdr:rowOff>
    </xdr:from>
    <xdr:to>
      <xdr:col>1</xdr:col>
      <xdr:colOff>599745</xdr:colOff>
      <xdr:row>83</xdr:row>
      <xdr:rowOff>60325</xdr:rowOff>
    </xdr:to>
    <xdr:pic>
      <xdr:nvPicPr>
        <xdr:cNvPr id="3" name="Picture 2" descr="{1cc1bf2f-ba45-4ca7-ae46-e8f542d8644b}">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80963" y="8848725"/>
          <a:ext cx="528307" cy="698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EvadeECL2.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inute%20RD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2bdm-srv\Economistes\Adouble\T&#233;l&#233;travail\Calvel\Beffroi%20de%20Dreux\MinutesB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no TF"/>
      <sheetName val="ED Maç VC"/>
      <sheetName val="ED Maç BC"/>
      <sheetName val="ED Maç Ch et Ab"/>
      <sheetName val="ED Maç Var. sol"/>
      <sheetName val="ED Maç Opt 1"/>
      <sheetName val="ED Sculp Chapit"/>
      <sheetName val="ED Chb VC"/>
      <sheetName val="ED Chb BC"/>
      <sheetName val="ED Chb Ch et Ab"/>
      <sheetName val="ED Men VC"/>
      <sheetName val="ED Men BC"/>
      <sheetName val="ED Men Ch et Ab"/>
      <sheetName val="ED Déc VC"/>
      <sheetName val="ED Déc BC"/>
      <sheetName val="ED Déc Ch et Ab"/>
      <sheetName val="Récap. Tx"/>
      <sheetName val="Récap. Tx + Hon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nute RDCA"/>
      <sheetName val="Minute%20RDCA.xls"/>
      <sheetName val="Minute RDCA.xls"/>
      <sheetName val="Entête"/>
      <sheetName val="02PRESCHTF"/>
      <sheetName val="02TRIBCOMMTF"/>
      <sheetName val="02TRIBCIVILTF"/>
      <sheetName val="02PALAISEST TF"/>
      <sheetName val="02PASPERDUSTF "/>
      <sheetName val="02PALAISOUEST TF"/>
      <sheetName val="02SALLE DOREETF"/>
      <sheetName val="021EREPRESIDENCETF"/>
      <sheetName val="02BATXVIIITO1"/>
      <sheetName val="02TOURNELLETO1"/>
      <sheetName val="02TRIBCIVILTO2"/>
      <sheetName val="RÉCAP"/>
      <sheetName val="Minute_RDCA"/>
      <sheetName val="Minute_RDCA_xls"/>
      <sheetName val="Minute%20RDCA_xls"/>
      <sheetName val="Minute_RDCA1"/>
    </sheetNames>
    <definedNames>
      <definedName name="AfficherFormule"/>
    </defined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nutesBD"/>
      <sheetName val="MinutesBD.xls"/>
    </sheetNames>
    <definedNames>
      <definedName name="Module1.AfficherFormule"/>
    </definedNames>
    <sheetDataSet>
      <sheetData sheetId="0" refreshError="1"/>
      <sheetData sheetId="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6"/>
  <sheetViews>
    <sheetView showGridLines="0" topLeftCell="A37" workbookViewId="0">
      <selection activeCell="E70" sqref="E70:H76"/>
    </sheetView>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150"/>
      <c r="F2" s="150"/>
      <c r="G2" s="150"/>
      <c r="H2" s="150"/>
      <c r="I2" s="8"/>
    </row>
    <row r="3" spans="2:9" ht="9" customHeight="1" x14ac:dyDescent="0.25">
      <c r="B3" s="5"/>
      <c r="C3" s="6"/>
      <c r="D3" s="7"/>
      <c r="E3" s="150"/>
      <c r="F3" s="150"/>
      <c r="G3" s="150"/>
      <c r="H3" s="150"/>
      <c r="I3" s="8"/>
    </row>
    <row r="4" spans="2:9" ht="9" customHeight="1" x14ac:dyDescent="0.25">
      <c r="B4" s="5"/>
      <c r="C4" s="6"/>
      <c r="D4" s="7"/>
      <c r="E4" s="150"/>
      <c r="F4" s="150"/>
      <c r="G4" s="150"/>
      <c r="H4" s="150"/>
      <c r="I4" s="8"/>
    </row>
    <row r="5" spans="2:9" ht="9" customHeight="1" x14ac:dyDescent="0.25">
      <c r="B5" s="5"/>
      <c r="C5" s="6"/>
      <c r="D5" s="7"/>
      <c r="E5" s="150"/>
      <c r="F5" s="150"/>
      <c r="G5" s="150"/>
      <c r="H5" s="150"/>
      <c r="I5" s="8"/>
    </row>
    <row r="6" spans="2:9" ht="9" customHeight="1" x14ac:dyDescent="0.25">
      <c r="B6" s="5"/>
      <c r="C6" s="6"/>
      <c r="D6" s="7"/>
      <c r="E6" s="150"/>
      <c r="F6" s="150"/>
      <c r="G6" s="150"/>
      <c r="H6" s="150"/>
      <c r="I6" s="8"/>
    </row>
    <row r="7" spans="2:9" ht="9" customHeight="1" x14ac:dyDescent="0.25">
      <c r="B7" s="5"/>
      <c r="C7" s="6"/>
      <c r="D7" s="7"/>
      <c r="E7" s="150"/>
      <c r="F7" s="150"/>
      <c r="G7" s="150"/>
      <c r="H7" s="150"/>
      <c r="I7" s="8"/>
    </row>
    <row r="8" spans="2:9" ht="9" customHeight="1" x14ac:dyDescent="0.25">
      <c r="B8" s="5"/>
      <c r="C8" s="6"/>
      <c r="D8" s="7"/>
      <c r="E8" s="150"/>
      <c r="F8" s="150"/>
      <c r="G8" s="150"/>
      <c r="H8" s="150"/>
      <c r="I8" s="8"/>
    </row>
    <row r="9" spans="2:9" ht="9" customHeight="1" x14ac:dyDescent="0.25">
      <c r="B9" s="5"/>
      <c r="C9" s="6"/>
      <c r="D9" s="7"/>
      <c r="E9" s="150"/>
      <c r="F9" s="150"/>
      <c r="G9" s="150"/>
      <c r="H9" s="150"/>
      <c r="I9" s="8"/>
    </row>
    <row r="10" spans="2:9" ht="9" customHeight="1" x14ac:dyDescent="0.25">
      <c r="B10" s="5"/>
      <c r="C10" s="6"/>
      <c r="D10" s="7"/>
      <c r="E10" s="150"/>
      <c r="F10" s="150"/>
      <c r="G10" s="150"/>
      <c r="H10" s="150"/>
      <c r="I10" s="8"/>
    </row>
    <row r="11" spans="2:9" ht="9" customHeight="1" x14ac:dyDescent="0.25">
      <c r="B11" s="5"/>
      <c r="C11" s="6"/>
      <c r="D11" s="7"/>
      <c r="E11" s="143" t="str">
        <f>IF(Paramètres!C5&lt;&gt;"",Paramètres!C5,"")</f>
        <v>PALAIS ROYAL - COMÉDIE FRANÇAISE - RESTAURATION DU FOYER PIERRE DUX</v>
      </c>
      <c r="F11" s="143"/>
      <c r="G11" s="143"/>
      <c r="H11" s="143"/>
      <c r="I11" s="8"/>
    </row>
    <row r="12" spans="2:9" ht="9" customHeight="1" x14ac:dyDescent="0.25">
      <c r="B12" s="5"/>
      <c r="C12" s="6"/>
      <c r="D12" s="7"/>
      <c r="E12" s="143"/>
      <c r="F12" s="143"/>
      <c r="G12" s="143"/>
      <c r="H12" s="143"/>
      <c r="I12" s="8"/>
    </row>
    <row r="13" spans="2:9" ht="9" customHeight="1" x14ac:dyDescent="0.25">
      <c r="B13" s="5"/>
      <c r="C13" s="6"/>
      <c r="D13" s="7"/>
      <c r="E13" s="143"/>
      <c r="F13" s="143"/>
      <c r="G13" s="143"/>
      <c r="H13" s="143"/>
      <c r="I13" s="8"/>
    </row>
    <row r="14" spans="2:9" ht="9" customHeight="1" x14ac:dyDescent="0.25">
      <c r="B14" s="5"/>
      <c r="C14" s="6"/>
      <c r="D14" s="7"/>
      <c r="E14" s="143"/>
      <c r="F14" s="143"/>
      <c r="G14" s="143"/>
      <c r="H14" s="143"/>
      <c r="I14" s="8"/>
    </row>
    <row r="15" spans="2:9" ht="9" customHeight="1" x14ac:dyDescent="0.25">
      <c r="B15" s="5"/>
      <c r="C15" s="6"/>
      <c r="D15" s="7"/>
      <c r="E15" s="143"/>
      <c r="F15" s="143"/>
      <c r="G15" s="143"/>
      <c r="H15" s="143"/>
      <c r="I15" s="8"/>
    </row>
    <row r="16" spans="2:9" ht="9" customHeight="1" x14ac:dyDescent="0.25">
      <c r="B16" s="5"/>
      <c r="C16" s="6"/>
      <c r="D16" s="7"/>
      <c r="E16" s="143"/>
      <c r="F16" s="143"/>
      <c r="G16" s="143"/>
      <c r="H16" s="143"/>
      <c r="I16" s="8"/>
    </row>
    <row r="17" spans="2:9" ht="9" customHeight="1" x14ac:dyDescent="0.25">
      <c r="B17" s="5"/>
      <c r="C17" s="6"/>
      <c r="D17" s="7"/>
      <c r="E17" s="143"/>
      <c r="F17" s="143"/>
      <c r="G17" s="143"/>
      <c r="H17" s="143"/>
      <c r="I17" s="8"/>
    </row>
    <row r="18" spans="2:9" ht="9" customHeight="1" x14ac:dyDescent="0.25">
      <c r="B18" s="5"/>
      <c r="C18" s="6"/>
      <c r="D18" s="7"/>
      <c r="E18" s="143"/>
      <c r="F18" s="143"/>
      <c r="G18" s="143"/>
      <c r="H18" s="143"/>
      <c r="I18" s="8"/>
    </row>
    <row r="19" spans="2:9" ht="9" customHeight="1" x14ac:dyDescent="0.25">
      <c r="B19" s="5"/>
      <c r="C19" s="6"/>
      <c r="D19" s="7"/>
      <c r="E19" s="143"/>
      <c r="F19" s="143"/>
      <c r="G19" s="143"/>
      <c r="H19" s="143"/>
      <c r="I19" s="8"/>
    </row>
    <row r="20" spans="2:9" ht="9" customHeight="1" x14ac:dyDescent="0.25">
      <c r="B20" s="5"/>
      <c r="C20" s="6"/>
      <c r="D20" s="7"/>
      <c r="E20" s="143" t="str">
        <f>IF(Paramètres!C24&lt;&gt;"",Paramètres!C24,"") &amp; CHAR(10) &amp; IF(Paramètres!C26&lt;&gt;"",Paramètres!C26,"") &amp; CHAR(10) &amp; IF(Paramètres!C28&lt;&gt;"",Paramètres!C28,"")</f>
        <v xml:space="preserve">
</v>
      </c>
      <c r="F20" s="143"/>
      <c r="G20" s="143"/>
      <c r="H20" s="143"/>
      <c r="I20" s="8"/>
    </row>
    <row r="21" spans="2:9" ht="9" customHeight="1" x14ac:dyDescent="0.25">
      <c r="B21" s="5"/>
      <c r="C21" s="6"/>
      <c r="D21" s="7"/>
      <c r="E21" s="143"/>
      <c r="F21" s="143"/>
      <c r="G21" s="143"/>
      <c r="H21" s="143"/>
      <c r="I21" s="8"/>
    </row>
    <row r="22" spans="2:9" ht="9" customHeight="1" x14ac:dyDescent="0.25">
      <c r="B22" s="5"/>
      <c r="C22" s="6"/>
      <c r="D22" s="7"/>
      <c r="E22" s="143"/>
      <c r="F22" s="143"/>
      <c r="G22" s="143"/>
      <c r="H22" s="143"/>
      <c r="I22" s="8"/>
    </row>
    <row r="23" spans="2:9" ht="9" customHeight="1" x14ac:dyDescent="0.25">
      <c r="B23" s="5"/>
      <c r="C23" s="6"/>
      <c r="D23" s="7"/>
      <c r="E23" s="143"/>
      <c r="F23" s="143"/>
      <c r="G23" s="143"/>
      <c r="H23" s="143"/>
      <c r="I23" s="8"/>
    </row>
    <row r="24" spans="2:9" ht="9" customHeight="1" x14ac:dyDescent="0.25">
      <c r="B24" s="5"/>
      <c r="C24" s="6"/>
      <c r="D24" s="7"/>
      <c r="E24" s="143"/>
      <c r="F24" s="143"/>
      <c r="G24" s="143"/>
      <c r="H24" s="143"/>
      <c r="I24" s="8"/>
    </row>
    <row r="25" spans="2:9" ht="9" customHeight="1" x14ac:dyDescent="0.25">
      <c r="B25" s="5"/>
      <c r="C25" s="6"/>
      <c r="D25" s="7"/>
      <c r="E25" s="143"/>
      <c r="F25" s="143"/>
      <c r="G25" s="143"/>
      <c r="H25" s="143"/>
      <c r="I25" s="8"/>
    </row>
    <row r="26" spans="2:9" ht="9" customHeight="1" x14ac:dyDescent="0.25">
      <c r="B26" s="5"/>
      <c r="C26" s="6"/>
      <c r="D26" s="7"/>
      <c r="E26" s="143"/>
      <c r="F26" s="143"/>
      <c r="G26" s="143"/>
      <c r="H26" s="143"/>
      <c r="I26" s="8"/>
    </row>
    <row r="27" spans="2:9" ht="9" customHeight="1" x14ac:dyDescent="0.25">
      <c r="B27" s="5"/>
      <c r="C27" s="6"/>
      <c r="D27" s="7"/>
      <c r="E27" s="143"/>
      <c r="F27" s="143"/>
      <c r="G27" s="143"/>
      <c r="H27" s="143"/>
      <c r="I27" s="8"/>
    </row>
    <row r="28" spans="2:9" ht="9" customHeight="1" x14ac:dyDescent="0.25">
      <c r="B28" s="5"/>
      <c r="C28" s="6"/>
      <c r="D28" s="7"/>
      <c r="E28" s="150"/>
      <c r="F28" s="150"/>
      <c r="G28" s="150"/>
      <c r="H28" s="150"/>
      <c r="I28" s="8"/>
    </row>
    <row r="29" spans="2:9" ht="9" customHeight="1" x14ac:dyDescent="0.25">
      <c r="B29" s="5"/>
      <c r="C29" s="6"/>
      <c r="D29" s="7"/>
      <c r="E29" s="150"/>
      <c r="F29" s="150"/>
      <c r="G29" s="150"/>
      <c r="H29" s="150"/>
      <c r="I29" s="8"/>
    </row>
    <row r="30" spans="2:9" ht="9" customHeight="1" x14ac:dyDescent="0.25">
      <c r="B30" s="5"/>
      <c r="C30" s="6"/>
      <c r="D30" s="7"/>
      <c r="E30" s="150"/>
      <c r="F30" s="150"/>
      <c r="G30" s="150"/>
      <c r="H30" s="150"/>
      <c r="I30" s="8"/>
    </row>
    <row r="31" spans="2:9" ht="9" customHeight="1" x14ac:dyDescent="0.25">
      <c r="B31" s="5"/>
      <c r="C31" s="6"/>
      <c r="D31" s="7"/>
      <c r="E31" s="150"/>
      <c r="F31" s="150"/>
      <c r="G31" s="150"/>
      <c r="H31" s="150"/>
      <c r="I31" s="8"/>
    </row>
    <row r="32" spans="2:9" ht="9" customHeight="1" x14ac:dyDescent="0.25">
      <c r="B32" s="5"/>
      <c r="C32" s="6"/>
      <c r="D32" s="7"/>
      <c r="E32" s="150"/>
      <c r="F32" s="150"/>
      <c r="G32" s="150"/>
      <c r="H32" s="150"/>
      <c r="I32" s="8"/>
    </row>
    <row r="33" spans="2:9" ht="9" customHeight="1" x14ac:dyDescent="0.25">
      <c r="B33" s="5"/>
      <c r="C33" s="6"/>
      <c r="D33" s="7"/>
      <c r="E33" s="150"/>
      <c r="F33" s="150"/>
      <c r="G33" s="150"/>
      <c r="H33" s="150"/>
      <c r="I33" s="8"/>
    </row>
    <row r="34" spans="2:9" ht="9" customHeight="1" x14ac:dyDescent="0.25">
      <c r="B34" s="5"/>
      <c r="C34" s="6"/>
      <c r="D34" s="7"/>
      <c r="E34" s="150"/>
      <c r="F34" s="150"/>
      <c r="G34" s="150"/>
      <c r="H34" s="150"/>
      <c r="I34" s="8"/>
    </row>
    <row r="35" spans="2:9" ht="9" customHeight="1" x14ac:dyDescent="0.25">
      <c r="B35" s="5"/>
      <c r="C35" s="6"/>
      <c r="D35" s="7"/>
      <c r="E35" s="150"/>
      <c r="F35" s="150"/>
      <c r="G35" s="150"/>
      <c r="H35" s="150"/>
      <c r="I35" s="8"/>
    </row>
    <row r="36" spans="2:9" ht="9" customHeight="1" x14ac:dyDescent="0.25">
      <c r="B36" s="5"/>
      <c r="C36" s="6"/>
      <c r="D36" s="7"/>
      <c r="E36" s="150"/>
      <c r="F36" s="150"/>
      <c r="G36" s="150"/>
      <c r="H36" s="150"/>
      <c r="I36" s="8"/>
    </row>
    <row r="37" spans="2:9" ht="9" customHeight="1" x14ac:dyDescent="0.25">
      <c r="B37" s="5"/>
      <c r="C37" s="6"/>
      <c r="D37" s="7"/>
      <c r="E37" s="150"/>
      <c r="F37" s="150"/>
      <c r="G37" s="150"/>
      <c r="H37" s="150"/>
      <c r="I37" s="8"/>
    </row>
    <row r="38" spans="2:9" ht="9" customHeight="1" x14ac:dyDescent="0.25">
      <c r="B38" s="5"/>
      <c r="C38" s="6"/>
      <c r="D38" s="7"/>
      <c r="E38" s="150"/>
      <c r="F38" s="150"/>
      <c r="G38" s="150"/>
      <c r="H38" s="150"/>
      <c r="I38" s="8"/>
    </row>
    <row r="39" spans="2:9" ht="9" customHeight="1" x14ac:dyDescent="0.25">
      <c r="B39" s="5"/>
      <c r="C39" s="6"/>
      <c r="D39" s="7"/>
      <c r="E39" s="150"/>
      <c r="F39" s="150"/>
      <c r="G39" s="150"/>
      <c r="H39" s="150"/>
      <c r="I39" s="8"/>
    </row>
    <row r="40" spans="2:9" ht="9" customHeight="1" x14ac:dyDescent="0.25">
      <c r="B40" s="5"/>
      <c r="C40" s="6"/>
      <c r="D40" s="7"/>
      <c r="E40" s="150"/>
      <c r="F40" s="150"/>
      <c r="G40" s="150"/>
      <c r="H40" s="150"/>
      <c r="I40" s="8"/>
    </row>
    <row r="41" spans="2:9" ht="9" customHeight="1" x14ac:dyDescent="0.25">
      <c r="B41" s="5"/>
      <c r="C41" s="6"/>
      <c r="D41" s="7"/>
      <c r="E41" s="150"/>
      <c r="F41" s="150"/>
      <c r="G41" s="150"/>
      <c r="H41" s="150"/>
      <c r="I41" s="8"/>
    </row>
    <row r="42" spans="2:9" ht="9" customHeight="1" x14ac:dyDescent="0.25">
      <c r="B42" s="5"/>
      <c r="C42" s="6"/>
      <c r="D42" s="7"/>
      <c r="E42" s="150"/>
      <c r="F42" s="150"/>
      <c r="G42" s="150"/>
      <c r="H42" s="150"/>
      <c r="I42" s="8"/>
    </row>
    <row r="43" spans="2:9" ht="9" customHeight="1" x14ac:dyDescent="0.25">
      <c r="B43" s="5"/>
      <c r="C43" s="6"/>
      <c r="D43" s="7"/>
      <c r="E43" s="150"/>
      <c r="F43" s="150"/>
      <c r="G43" s="150"/>
      <c r="H43" s="150"/>
      <c r="I43" s="8"/>
    </row>
    <row r="44" spans="2:9" ht="9" customHeight="1" x14ac:dyDescent="0.25">
      <c r="B44" s="5"/>
      <c r="C44" s="6"/>
      <c r="D44" s="7"/>
      <c r="E44" s="150"/>
      <c r="F44" s="150"/>
      <c r="G44" s="150"/>
      <c r="H44" s="150"/>
      <c r="I44" s="8"/>
    </row>
    <row r="45" spans="2:9" ht="9" customHeight="1" x14ac:dyDescent="0.25">
      <c r="B45" s="5"/>
      <c r="C45" s="6"/>
      <c r="D45" s="7"/>
      <c r="E45" s="150"/>
      <c r="F45" s="150"/>
      <c r="G45" s="150"/>
      <c r="H45" s="150"/>
      <c r="I45" s="8"/>
    </row>
    <row r="46" spans="2:9" ht="9" customHeight="1" x14ac:dyDescent="0.25">
      <c r="B46" s="5"/>
      <c r="C46" s="6"/>
      <c r="D46" s="7"/>
      <c r="E46" s="7"/>
      <c r="F46" s="7"/>
      <c r="G46" s="7"/>
      <c r="H46" s="7"/>
      <c r="I46" s="8"/>
    </row>
    <row r="47" spans="2:9" ht="9" customHeight="1" x14ac:dyDescent="0.25">
      <c r="B47" s="5"/>
      <c r="C47" s="6"/>
      <c r="D47" s="7"/>
      <c r="E47" s="151" t="s">
        <v>4</v>
      </c>
      <c r="F47" s="150"/>
      <c r="G47" s="150"/>
      <c r="H47" s="150"/>
      <c r="I47" s="8"/>
    </row>
    <row r="48" spans="2:9" ht="9" customHeight="1" x14ac:dyDescent="0.25">
      <c r="B48" s="5"/>
      <c r="C48" s="6"/>
      <c r="D48" s="7"/>
      <c r="E48" s="150"/>
      <c r="F48" s="150"/>
      <c r="G48" s="150"/>
      <c r="H48" s="150"/>
      <c r="I48" s="8"/>
    </row>
    <row r="49" spans="2:9" ht="9" customHeight="1" x14ac:dyDescent="0.25">
      <c r="B49" s="5"/>
      <c r="C49" s="6"/>
      <c r="D49" s="7"/>
      <c r="E49" s="150"/>
      <c r="F49" s="150"/>
      <c r="G49" s="150"/>
      <c r="H49" s="150"/>
      <c r="I49" s="8"/>
    </row>
    <row r="50" spans="2:9" ht="9" customHeight="1" x14ac:dyDescent="0.25">
      <c r="B50" s="5"/>
      <c r="C50" s="6"/>
      <c r="D50" s="7"/>
      <c r="E50" s="150"/>
      <c r="F50" s="150"/>
      <c r="G50" s="150"/>
      <c r="H50" s="150"/>
      <c r="I50" s="8"/>
    </row>
    <row r="51" spans="2:9" ht="9" customHeight="1" x14ac:dyDescent="0.25">
      <c r="B51" s="5"/>
      <c r="C51" s="6"/>
      <c r="D51" s="7"/>
      <c r="E51" s="150"/>
      <c r="F51" s="150"/>
      <c r="G51" s="150"/>
      <c r="H51" s="150"/>
      <c r="I51" s="8"/>
    </row>
    <row r="52" spans="2:9" ht="9" customHeight="1" x14ac:dyDescent="0.25">
      <c r="B52" s="5"/>
      <c r="C52" s="6"/>
      <c r="D52" s="7"/>
      <c r="E52" s="150"/>
      <c r="F52" s="150"/>
      <c r="G52" s="150"/>
      <c r="H52" s="150"/>
      <c r="I52" s="8"/>
    </row>
    <row r="53" spans="2:9" ht="9" customHeight="1" x14ac:dyDescent="0.25">
      <c r="B53" s="5"/>
      <c r="C53" s="6"/>
      <c r="D53" s="7"/>
      <c r="E53" s="150"/>
      <c r="F53" s="150"/>
      <c r="G53" s="150"/>
      <c r="H53" s="150"/>
      <c r="I53" s="8"/>
    </row>
    <row r="54" spans="2:9" ht="9" customHeight="1" x14ac:dyDescent="0.25">
      <c r="B54" s="5"/>
      <c r="C54" s="6"/>
      <c r="D54" s="7"/>
      <c r="E54" s="150"/>
      <c r="F54" s="150"/>
      <c r="G54" s="150"/>
      <c r="H54" s="150"/>
      <c r="I54" s="8"/>
    </row>
    <row r="55" spans="2:9" ht="9" customHeight="1" x14ac:dyDescent="0.25">
      <c r="B55" s="5"/>
      <c r="C55" s="6"/>
      <c r="D55" s="7"/>
      <c r="E55" s="150"/>
      <c r="F55" s="150"/>
      <c r="G55" s="150"/>
      <c r="H55" s="150"/>
      <c r="I55" s="8"/>
    </row>
    <row r="56" spans="2:9" ht="9" customHeight="1" x14ac:dyDescent="0.25">
      <c r="B56" s="5"/>
      <c r="C56" s="6"/>
      <c r="D56" s="7"/>
      <c r="E56" s="150"/>
      <c r="F56" s="150"/>
      <c r="G56" s="150"/>
      <c r="H56" s="150"/>
      <c r="I56" s="8"/>
    </row>
    <row r="57" spans="2:9" ht="9" customHeight="1" x14ac:dyDescent="0.25">
      <c r="B57" s="5"/>
      <c r="C57" s="6"/>
      <c r="D57" s="7"/>
      <c r="E57" s="150"/>
      <c r="F57" s="150"/>
      <c r="G57" s="150"/>
      <c r="H57" s="150"/>
      <c r="I57" s="8"/>
    </row>
    <row r="58" spans="2:9" ht="9" customHeight="1" x14ac:dyDescent="0.25">
      <c r="B58" s="5"/>
      <c r="C58" s="6"/>
      <c r="D58" s="7"/>
      <c r="E58" s="150"/>
      <c r="F58" s="150"/>
      <c r="G58" s="150"/>
      <c r="H58" s="150"/>
      <c r="I58" s="8"/>
    </row>
    <row r="59" spans="2:9" ht="9" customHeight="1" x14ac:dyDescent="0.25">
      <c r="B59" s="5"/>
      <c r="C59" s="6"/>
      <c r="D59" s="7"/>
      <c r="E59" s="7"/>
      <c r="F59" s="7"/>
      <c r="G59" s="7"/>
      <c r="H59" s="7"/>
      <c r="I59" s="8"/>
    </row>
    <row r="60" spans="2:9" ht="9" customHeight="1" x14ac:dyDescent="0.25">
      <c r="B60" s="5"/>
      <c r="C60" s="6"/>
      <c r="D60" s="7"/>
      <c r="E60" s="138" t="str">
        <f>IF(Paramètres!C9&lt;&gt;"",Paramètres!C9,"")</f>
        <v/>
      </c>
      <c r="F60" s="138"/>
      <c r="G60" s="138"/>
      <c r="H60" s="138"/>
      <c r="I60" s="8"/>
    </row>
    <row r="61" spans="2:9" ht="9" customHeight="1" x14ac:dyDescent="0.25">
      <c r="B61" s="5"/>
      <c r="C61" s="6"/>
      <c r="D61" s="7"/>
      <c r="E61" s="138"/>
      <c r="F61" s="138"/>
      <c r="G61" s="138"/>
      <c r="H61" s="138"/>
      <c r="I61" s="8"/>
    </row>
    <row r="62" spans="2:9" ht="9" customHeight="1" x14ac:dyDescent="0.25">
      <c r="B62" s="5"/>
      <c r="C62" s="6"/>
      <c r="D62" s="7"/>
      <c r="E62" s="138"/>
      <c r="F62" s="138"/>
      <c r="G62" s="138"/>
      <c r="H62" s="138"/>
      <c r="I62" s="8"/>
    </row>
    <row r="63" spans="2:9" ht="9" customHeight="1" x14ac:dyDescent="0.25">
      <c r="B63" s="5"/>
      <c r="C63" s="6"/>
      <c r="D63" s="7"/>
      <c r="E63" s="138" t="str">
        <f>IF(Paramètres!C11&lt;&gt;"",Paramètres!C11,"")</f>
        <v>LOT 2 RESTAURATION DE DÉCORS - STAFF - STUC MARBRE - PEINTURE DÉCORATIVE - DORURE</v>
      </c>
      <c r="F63" s="138"/>
      <c r="G63" s="138"/>
      <c r="H63" s="138"/>
      <c r="I63" s="8"/>
    </row>
    <row r="64" spans="2:9" ht="9" customHeight="1" x14ac:dyDescent="0.25">
      <c r="B64" s="5"/>
      <c r="C64" s="6"/>
      <c r="D64" s="7"/>
      <c r="E64" s="138"/>
      <c r="F64" s="138"/>
      <c r="G64" s="138"/>
      <c r="H64" s="138"/>
      <c r="I64" s="8"/>
    </row>
    <row r="65" spans="2:9" ht="9" customHeight="1" x14ac:dyDescent="0.25">
      <c r="B65" s="5"/>
      <c r="C65" s="6"/>
      <c r="D65" s="7"/>
      <c r="E65" s="138"/>
      <c r="F65" s="138"/>
      <c r="G65" s="138"/>
      <c r="H65" s="138"/>
      <c r="I65" s="8"/>
    </row>
    <row r="66" spans="2:9" ht="9" customHeight="1" x14ac:dyDescent="0.25">
      <c r="B66" s="5"/>
      <c r="C66" s="6"/>
      <c r="D66" s="7"/>
      <c r="E66" s="138"/>
      <c r="F66" s="138"/>
      <c r="G66" s="138"/>
      <c r="H66" s="138"/>
      <c r="I66" s="8"/>
    </row>
    <row r="67" spans="2:9" ht="9" customHeight="1" x14ac:dyDescent="0.25">
      <c r="B67" s="5"/>
      <c r="C67" s="6"/>
      <c r="D67" s="7"/>
      <c r="E67" s="138"/>
      <c r="F67" s="138"/>
      <c r="G67" s="138"/>
      <c r="H67" s="138"/>
      <c r="I67" s="8"/>
    </row>
    <row r="68" spans="2:9" ht="9" customHeight="1" x14ac:dyDescent="0.25">
      <c r="B68" s="5"/>
      <c r="C68" s="6"/>
      <c r="D68" s="7"/>
      <c r="E68" s="138"/>
      <c r="F68" s="138"/>
      <c r="G68" s="138"/>
      <c r="H68" s="138"/>
      <c r="I68" s="8"/>
    </row>
    <row r="69" spans="2:9" ht="9" customHeight="1" x14ac:dyDescent="0.25">
      <c r="B69" s="5"/>
      <c r="C69" s="6"/>
      <c r="D69" s="7"/>
      <c r="E69" s="138"/>
      <c r="F69" s="138"/>
      <c r="G69" s="138"/>
      <c r="H69" s="138"/>
      <c r="I69" s="8"/>
    </row>
    <row r="70" spans="2:9" ht="9" customHeight="1" x14ac:dyDescent="0.25">
      <c r="B70" s="5"/>
      <c r="C70" s="6"/>
      <c r="D70" s="7"/>
      <c r="E70" s="139" t="s">
        <v>414</v>
      </c>
      <c r="F70" s="140"/>
      <c r="G70" s="140"/>
      <c r="H70" s="141"/>
      <c r="I70" s="8"/>
    </row>
    <row r="71" spans="2:9" ht="9" customHeight="1" x14ac:dyDescent="0.25">
      <c r="B71" s="5"/>
      <c r="C71" s="6"/>
      <c r="D71" s="7"/>
      <c r="E71" s="142"/>
      <c r="F71" s="143"/>
      <c r="G71" s="143"/>
      <c r="H71" s="144"/>
      <c r="I71" s="8"/>
    </row>
    <row r="72" spans="2:9" ht="9" customHeight="1" x14ac:dyDescent="0.25">
      <c r="B72" s="5"/>
      <c r="C72" s="6"/>
      <c r="D72" s="7"/>
      <c r="E72" s="142"/>
      <c r="F72" s="143"/>
      <c r="G72" s="143"/>
      <c r="H72" s="144"/>
      <c r="I72" s="8"/>
    </row>
    <row r="73" spans="2:9" ht="9" customHeight="1" x14ac:dyDescent="0.25">
      <c r="B73" s="5"/>
      <c r="C73" s="6"/>
      <c r="D73" s="7"/>
      <c r="E73" s="142"/>
      <c r="F73" s="143"/>
      <c r="G73" s="143"/>
      <c r="H73" s="144"/>
      <c r="I73" s="8"/>
    </row>
    <row r="74" spans="2:9" ht="9" customHeight="1" x14ac:dyDescent="0.25">
      <c r="B74" s="5"/>
      <c r="C74" s="6"/>
      <c r="D74" s="7"/>
      <c r="E74" s="142"/>
      <c r="F74" s="143"/>
      <c r="G74" s="143"/>
      <c r="H74" s="144"/>
      <c r="I74" s="8"/>
    </row>
    <row r="75" spans="2:9" ht="9" customHeight="1" x14ac:dyDescent="0.25">
      <c r="B75" s="5"/>
      <c r="C75" s="6"/>
      <c r="D75" s="7"/>
      <c r="E75" s="142"/>
      <c r="F75" s="143"/>
      <c r="G75" s="143"/>
      <c r="H75" s="144"/>
      <c r="I75" s="8"/>
    </row>
    <row r="76" spans="2:9" ht="9" customHeight="1" x14ac:dyDescent="0.25">
      <c r="B76" s="5"/>
      <c r="C76" s="6"/>
      <c r="D76" s="7"/>
      <c r="E76" s="145"/>
      <c r="F76" s="146"/>
      <c r="G76" s="146"/>
      <c r="H76" s="147"/>
      <c r="I76" s="8"/>
    </row>
    <row r="77" spans="2:9" ht="9" customHeight="1" x14ac:dyDescent="0.25">
      <c r="B77" s="5"/>
      <c r="C77" s="6"/>
      <c r="D77" s="7"/>
      <c r="E77" s="7"/>
      <c r="F77" s="7"/>
      <c r="G77" s="7"/>
      <c r="H77" s="7"/>
      <c r="I77" s="8"/>
    </row>
    <row r="78" spans="2:9" ht="9" customHeight="1" x14ac:dyDescent="0.25">
      <c r="B78" s="136"/>
      <c r="C78" s="148" t="s">
        <v>5</v>
      </c>
      <c r="D78" s="7"/>
      <c r="E78" s="7"/>
      <c r="F78" s="137" t="s">
        <v>0</v>
      </c>
      <c r="G78" s="137">
        <f>IF(Paramètres!C7&lt;&gt;"",Paramètres!C7,"")</f>
        <v>25026</v>
      </c>
      <c r="H78" s="7"/>
      <c r="I78" s="8"/>
    </row>
    <row r="79" spans="2:9" ht="9" customHeight="1" x14ac:dyDescent="0.25">
      <c r="B79" s="136"/>
      <c r="C79" s="149"/>
      <c r="D79" s="7"/>
      <c r="E79" s="7"/>
      <c r="F79" s="137"/>
      <c r="G79" s="137"/>
      <c r="H79" s="7"/>
      <c r="I79" s="8"/>
    </row>
    <row r="80" spans="2:9" ht="9" customHeight="1" x14ac:dyDescent="0.25">
      <c r="B80" s="136"/>
      <c r="C80" s="149"/>
      <c r="D80" s="7"/>
      <c r="E80" s="7"/>
      <c r="F80" s="137" t="s">
        <v>1</v>
      </c>
      <c r="G80" s="137" t="str">
        <f>IF(Paramètres!C13&lt;&gt;"",Paramètres!C13,"")</f>
        <v>28/07/2025</v>
      </c>
      <c r="H80" s="7"/>
      <c r="I80" s="8"/>
    </row>
    <row r="81" spans="2:9" ht="9" customHeight="1" x14ac:dyDescent="0.25">
      <c r="B81" s="136"/>
      <c r="C81" s="149"/>
      <c r="D81" s="7"/>
      <c r="E81" s="7"/>
      <c r="F81" s="137"/>
      <c r="G81" s="137"/>
      <c r="H81" s="7"/>
      <c r="I81" s="8"/>
    </row>
    <row r="82" spans="2:9" ht="9" customHeight="1" x14ac:dyDescent="0.25">
      <c r="B82" s="136"/>
      <c r="C82" s="149"/>
      <c r="D82" s="7"/>
      <c r="E82" s="7"/>
      <c r="F82" s="137" t="s">
        <v>2</v>
      </c>
      <c r="G82" s="137" t="str">
        <f>IF(Paramètres!C15&lt;&gt;"",Paramètres!C15,"")</f>
        <v>PRO-DCE</v>
      </c>
      <c r="H82" s="7"/>
      <c r="I82" s="8"/>
    </row>
    <row r="83" spans="2:9" ht="9" customHeight="1" x14ac:dyDescent="0.25">
      <c r="B83" s="136"/>
      <c r="C83" s="149"/>
      <c r="D83" s="7"/>
      <c r="E83" s="7"/>
      <c r="F83" s="137"/>
      <c r="G83" s="137"/>
      <c r="H83" s="7"/>
      <c r="I83" s="8"/>
    </row>
    <row r="84" spans="2:9" ht="9" customHeight="1" x14ac:dyDescent="0.25">
      <c r="B84" s="136"/>
      <c r="C84" s="149"/>
      <c r="D84" s="7"/>
      <c r="E84" s="7"/>
      <c r="F84" s="137" t="s">
        <v>3</v>
      </c>
      <c r="G84" s="137" t="str">
        <f>IF(Paramètres!C17&lt;&gt;"",Paramètres!C17,"")</f>
        <v/>
      </c>
      <c r="H84" s="7"/>
      <c r="I84" s="8"/>
    </row>
    <row r="85" spans="2:9" ht="9" customHeight="1" x14ac:dyDescent="0.25">
      <c r="B85" s="5"/>
      <c r="C85" s="6"/>
      <c r="D85" s="7"/>
      <c r="E85" s="7"/>
      <c r="F85" s="137"/>
      <c r="G85" s="137"/>
      <c r="H85" s="7"/>
      <c r="I85" s="8"/>
    </row>
    <row r="86" spans="2:9" ht="9" customHeight="1" x14ac:dyDescent="0.25">
      <c r="B86" s="9"/>
      <c r="C86" s="10"/>
      <c r="D86" s="11"/>
      <c r="E86" s="11"/>
      <c r="F86" s="11"/>
      <c r="G86" s="11"/>
      <c r="H86" s="11"/>
      <c r="I86" s="12"/>
    </row>
  </sheetData>
  <sheetProtection algorithmName="SHA-512" hashValue="UTbVSXQQNCO5oRPWHp1yeTsYY1AWYkjX4Atn6TaxaAmtOQoCUcjSYBNO/W4moa6HeCJ2yqgykdW19247pUsWuA==" saltValue="bsg6uXqeQUNnTh6KEOcDDA==" spinCount="100000" sheet="1" objects="1" selectLockedCells="1"/>
  <mergeCells count="18">
    <mergeCell ref="E2:H10"/>
    <mergeCell ref="E11:H19"/>
    <mergeCell ref="E20:H27"/>
    <mergeCell ref="E28:H45"/>
    <mergeCell ref="E60:H62"/>
    <mergeCell ref="E47:H58"/>
    <mergeCell ref="E63:H69"/>
    <mergeCell ref="E70:H76"/>
    <mergeCell ref="F78:F79"/>
    <mergeCell ref="G78:G79"/>
    <mergeCell ref="C78:C84"/>
    <mergeCell ref="B78:B84"/>
    <mergeCell ref="F82:F83"/>
    <mergeCell ref="G82:G83"/>
    <mergeCell ref="F84:F85"/>
    <mergeCell ref="G84:G85"/>
    <mergeCell ref="F80:F81"/>
    <mergeCell ref="G80:G81"/>
  </mergeCells>
  <printOptions horizontalCentered="1" verticalCentered="1"/>
  <pageMargins left="0.23622047244093999" right="0.23622047244093999" top="0.35433070866142002" bottom="0.47244094488188998" header="0.27559055118109999" footer="0.43307086614173002"/>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8F46F-5A85-4AB2-9630-8882FB4BD7CD}">
  <sheetPr>
    <pageSetUpPr fitToPage="1"/>
  </sheetPr>
  <dimension ref="A1:T55"/>
  <sheetViews>
    <sheetView showZeros="0" view="pageBreakPreview" zoomScaleNormal="120" zoomScaleSheetLayoutView="100" zoomScalePageLayoutView="120" workbookViewId="0">
      <selection activeCell="E70" sqref="E70:H76"/>
    </sheetView>
  </sheetViews>
  <sheetFormatPr baseColWidth="10" defaultColWidth="10.85546875" defaultRowHeight="15" x14ac:dyDescent="0.25"/>
  <cols>
    <col min="1" max="1" width="5.42578125" style="29" customWidth="1"/>
    <col min="2" max="2" width="6.42578125" style="69" customWidth="1"/>
    <col min="3" max="9" width="6.7109375" style="69" customWidth="1"/>
    <col min="10" max="10" width="9.42578125" style="69" customWidth="1"/>
    <col min="11" max="12" width="6.7109375" style="69" customWidth="1"/>
    <col min="13" max="13" width="10" style="69" customWidth="1"/>
    <col min="14" max="14" width="11.7109375" style="69" customWidth="1"/>
    <col min="15" max="15" width="15.42578125" style="70" customWidth="1"/>
    <col min="16" max="16" width="18.42578125" style="71" customWidth="1"/>
    <col min="17" max="17" width="14" style="29" bestFit="1" customWidth="1"/>
    <col min="18" max="18" width="10.85546875" style="29"/>
    <col min="19" max="19" width="10.85546875" style="72"/>
    <col min="20" max="16384" width="10.85546875" style="29"/>
  </cols>
  <sheetData>
    <row r="1" spans="1:16" s="28" customFormat="1" x14ac:dyDescent="0.25">
      <c r="A1" s="23"/>
      <c r="B1" s="24"/>
      <c r="C1" s="24"/>
      <c r="D1" s="24"/>
      <c r="E1" s="24"/>
      <c r="F1" s="24"/>
      <c r="G1" s="24"/>
      <c r="H1" s="24"/>
      <c r="I1" s="24"/>
      <c r="J1" s="24"/>
      <c r="K1" s="24"/>
      <c r="L1" s="24"/>
      <c r="M1" s="25"/>
      <c r="N1" s="25"/>
      <c r="O1" s="26"/>
      <c r="P1" s="27"/>
    </row>
    <row r="2" spans="1:16" ht="18.75" x14ac:dyDescent="0.25">
      <c r="A2" s="152" t="s">
        <v>415</v>
      </c>
      <c r="B2" s="153"/>
      <c r="C2" s="153"/>
      <c r="D2" s="153"/>
      <c r="E2" s="153"/>
      <c r="F2" s="153"/>
      <c r="G2" s="153"/>
      <c r="H2" s="153"/>
      <c r="I2" s="153"/>
      <c r="J2" s="153"/>
      <c r="K2" s="153"/>
      <c r="L2" s="153"/>
      <c r="M2" s="153"/>
      <c r="N2" s="153"/>
      <c r="O2" s="153"/>
      <c r="P2" s="154"/>
    </row>
    <row r="3" spans="1:16" x14ac:dyDescent="0.25">
      <c r="A3" s="30"/>
      <c r="B3" s="31"/>
      <c r="C3" s="32"/>
      <c r="D3" s="32"/>
      <c r="E3" s="32"/>
      <c r="F3" s="32"/>
      <c r="G3" s="32"/>
      <c r="H3" s="32"/>
      <c r="I3" s="32"/>
      <c r="J3" s="33"/>
      <c r="K3" s="32"/>
      <c r="L3" s="32"/>
      <c r="M3" s="34"/>
      <c r="N3" s="35"/>
      <c r="O3" s="36"/>
      <c r="P3" s="37"/>
    </row>
    <row r="4" spans="1:16" s="43" customFormat="1" ht="15.75" x14ac:dyDescent="0.25">
      <c r="A4" s="38" t="s">
        <v>416</v>
      </c>
      <c r="B4" s="39"/>
      <c r="C4" s="39"/>
      <c r="D4" s="39"/>
      <c r="E4" s="39"/>
      <c r="F4" s="39"/>
      <c r="G4" s="39"/>
      <c r="H4" s="39"/>
      <c r="I4" s="39"/>
      <c r="J4" s="39"/>
      <c r="K4" s="39"/>
      <c r="L4" s="39"/>
      <c r="M4" s="39"/>
      <c r="N4" s="40"/>
      <c r="O4" s="41"/>
      <c r="P4" s="42"/>
    </row>
    <row r="5" spans="1:16" s="43" customFormat="1" ht="15.75" x14ac:dyDescent="0.25">
      <c r="A5" s="44"/>
      <c r="B5" s="39"/>
      <c r="C5" s="39"/>
      <c r="D5" s="39"/>
      <c r="E5" s="39"/>
      <c r="F5" s="39"/>
      <c r="G5" s="39"/>
      <c r="H5" s="39"/>
      <c r="I5" s="39"/>
      <c r="J5" s="39"/>
      <c r="K5" s="39"/>
      <c r="L5" s="39"/>
      <c r="M5" s="39"/>
      <c r="N5" s="40"/>
      <c r="O5" s="41"/>
      <c r="P5" s="42"/>
    </row>
    <row r="6" spans="1:16" s="43" customFormat="1" ht="15.75" x14ac:dyDescent="0.25">
      <c r="A6" s="44" t="s">
        <v>417</v>
      </c>
      <c r="B6" s="39"/>
      <c r="C6" s="39"/>
      <c r="D6" s="39"/>
      <c r="E6" s="39"/>
      <c r="F6" s="39"/>
      <c r="G6" s="39"/>
      <c r="H6" s="39"/>
      <c r="I6" s="39"/>
      <c r="J6" s="39"/>
      <c r="K6" s="39"/>
      <c r="L6" s="39"/>
      <c r="M6" s="39"/>
      <c r="N6" s="40"/>
      <c r="O6" s="41"/>
      <c r="P6" s="42"/>
    </row>
    <row r="7" spans="1:16" s="43" customFormat="1" ht="15.75" x14ac:dyDescent="0.25">
      <c r="A7" s="44" t="s">
        <v>418</v>
      </c>
      <c r="B7" s="39"/>
      <c r="C7" s="39"/>
      <c r="D7" s="39"/>
      <c r="E7" s="39"/>
      <c r="F7" s="39"/>
      <c r="G7" s="39"/>
      <c r="H7" s="39"/>
      <c r="I7" s="39"/>
      <c r="J7" s="39"/>
      <c r="K7" s="39"/>
      <c r="L7" s="39"/>
      <c r="M7" s="39"/>
      <c r="N7" s="40"/>
      <c r="O7" s="41"/>
      <c r="P7" s="42"/>
    </row>
    <row r="8" spans="1:16" s="43" customFormat="1" ht="15.75" x14ac:dyDescent="0.25">
      <c r="A8" s="44" t="s">
        <v>419</v>
      </c>
      <c r="B8" s="39"/>
      <c r="C8" s="39"/>
      <c r="D8" s="39"/>
      <c r="E8" s="39"/>
      <c r="F8" s="39"/>
      <c r="G8" s="39"/>
      <c r="H8" s="39"/>
      <c r="I8" s="39"/>
      <c r="J8" s="39"/>
      <c r="K8" s="39"/>
      <c r="L8" s="39"/>
      <c r="M8" s="39"/>
      <c r="N8" s="40"/>
      <c r="O8" s="41"/>
      <c r="P8" s="42"/>
    </row>
    <row r="9" spans="1:16" s="43" customFormat="1" ht="15.75" x14ac:dyDescent="0.25">
      <c r="A9" s="44"/>
      <c r="B9" s="39"/>
      <c r="C9" s="39"/>
      <c r="D9" s="39"/>
      <c r="E9" s="39"/>
      <c r="F9" s="39"/>
      <c r="G9" s="39"/>
      <c r="H9" s="39"/>
      <c r="I9" s="39"/>
      <c r="J9" s="39"/>
      <c r="K9" s="39"/>
      <c r="L9" s="39"/>
      <c r="M9" s="39"/>
      <c r="N9" s="40"/>
      <c r="O9" s="41"/>
      <c r="P9" s="42"/>
    </row>
    <row r="10" spans="1:16" s="43" customFormat="1" ht="15.75" x14ac:dyDescent="0.25">
      <c r="A10" s="44" t="s">
        <v>420</v>
      </c>
      <c r="B10" s="39"/>
      <c r="C10" s="39"/>
      <c r="D10" s="39"/>
      <c r="E10" s="39"/>
      <c r="F10" s="39"/>
      <c r="G10" s="39"/>
      <c r="H10" s="39"/>
      <c r="I10" s="39"/>
      <c r="J10" s="39"/>
      <c r="K10" s="39"/>
      <c r="L10" s="39"/>
      <c r="M10" s="39"/>
      <c r="N10" s="40"/>
      <c r="O10" s="41"/>
      <c r="P10" s="42"/>
    </row>
    <row r="11" spans="1:16" s="43" customFormat="1" ht="15.75" x14ac:dyDescent="0.25">
      <c r="A11" s="44" t="s">
        <v>421</v>
      </c>
      <c r="B11" s="39"/>
      <c r="C11" s="39"/>
      <c r="D11" s="39"/>
      <c r="E11" s="39"/>
      <c r="F11" s="39"/>
      <c r="G11" s="39"/>
      <c r="H11" s="39"/>
      <c r="I11" s="39"/>
      <c r="J11" s="39"/>
      <c r="K11" s="39"/>
      <c r="L11" s="39"/>
      <c r="M11" s="39"/>
      <c r="N11" s="40"/>
      <c r="O11" s="41"/>
      <c r="P11" s="42"/>
    </row>
    <row r="12" spans="1:16" s="43" customFormat="1" ht="15.75" x14ac:dyDescent="0.25">
      <c r="A12" s="44" t="s">
        <v>422</v>
      </c>
      <c r="B12" s="39"/>
      <c r="C12" s="39"/>
      <c r="D12" s="39"/>
      <c r="E12" s="39"/>
      <c r="F12" s="39"/>
      <c r="G12" s="39"/>
      <c r="H12" s="39"/>
      <c r="I12" s="39"/>
      <c r="J12" s="39"/>
      <c r="K12" s="39"/>
      <c r="L12" s="39"/>
      <c r="M12" s="39"/>
      <c r="N12" s="40"/>
      <c r="O12" s="41"/>
      <c r="P12" s="42"/>
    </row>
    <row r="13" spans="1:16" s="43" customFormat="1" ht="15.75" x14ac:dyDescent="0.25">
      <c r="A13" s="45"/>
      <c r="B13" s="39"/>
      <c r="C13" s="39"/>
      <c r="D13" s="39"/>
      <c r="E13" s="39"/>
      <c r="F13" s="39"/>
      <c r="G13" s="39"/>
      <c r="H13" s="39"/>
      <c r="I13" s="39"/>
      <c r="J13" s="39"/>
      <c r="K13" s="39"/>
      <c r="L13" s="39"/>
      <c r="M13" s="39"/>
      <c r="N13" s="40"/>
      <c r="O13" s="41"/>
      <c r="P13" s="42"/>
    </row>
    <row r="14" spans="1:16" s="43" customFormat="1" ht="15.75" x14ac:dyDescent="0.25">
      <c r="A14" s="44" t="s">
        <v>423</v>
      </c>
      <c r="B14" s="39"/>
      <c r="C14" s="39"/>
      <c r="D14" s="39"/>
      <c r="E14" s="39"/>
      <c r="F14" s="39"/>
      <c r="G14" s="39"/>
      <c r="H14" s="39"/>
      <c r="I14" s="39"/>
      <c r="J14" s="39"/>
      <c r="K14" s="39"/>
      <c r="L14" s="39"/>
      <c r="M14" s="39"/>
      <c r="N14" s="40"/>
      <c r="O14" s="41"/>
      <c r="P14" s="42"/>
    </row>
    <row r="15" spans="1:16" s="43" customFormat="1" ht="15.75" x14ac:dyDescent="0.25">
      <c r="A15" s="44" t="s">
        <v>424</v>
      </c>
      <c r="B15" s="39"/>
      <c r="C15" s="39"/>
      <c r="D15" s="39"/>
      <c r="E15" s="39"/>
      <c r="F15" s="39"/>
      <c r="G15" s="39"/>
      <c r="H15" s="39"/>
      <c r="I15" s="39"/>
      <c r="J15" s="39"/>
      <c r="K15" s="39"/>
      <c r="L15" s="39"/>
      <c r="M15" s="39"/>
      <c r="N15" s="40"/>
      <c r="O15" s="41"/>
      <c r="P15" s="42"/>
    </row>
    <row r="16" spans="1:16" s="43" customFormat="1" ht="15.75" x14ac:dyDescent="0.25">
      <c r="A16" s="44"/>
      <c r="B16" s="39"/>
      <c r="C16" s="39"/>
      <c r="D16" s="39"/>
      <c r="E16" s="39"/>
      <c r="F16" s="39"/>
      <c r="G16" s="39"/>
      <c r="H16" s="39"/>
      <c r="I16" s="39"/>
      <c r="J16" s="39"/>
      <c r="K16" s="39"/>
      <c r="L16" s="39"/>
      <c r="M16" s="39"/>
      <c r="N16" s="40"/>
      <c r="O16" s="41"/>
      <c r="P16" s="42"/>
    </row>
    <row r="17" spans="1:20" s="43" customFormat="1" ht="15.75" x14ac:dyDescent="0.25">
      <c r="A17" s="44" t="s">
        <v>425</v>
      </c>
      <c r="B17" s="39"/>
      <c r="C17" s="39"/>
      <c r="D17" s="39"/>
      <c r="E17" s="39"/>
      <c r="F17" s="39"/>
      <c r="G17" s="39"/>
      <c r="H17" s="39"/>
      <c r="I17" s="39"/>
      <c r="J17" s="39"/>
      <c r="K17" s="39"/>
      <c r="L17" s="39"/>
      <c r="M17" s="39"/>
      <c r="N17" s="40"/>
      <c r="O17" s="41"/>
      <c r="P17" s="42"/>
    </row>
    <row r="18" spans="1:20" s="43" customFormat="1" ht="15.75" x14ac:dyDescent="0.25">
      <c r="A18" s="44"/>
      <c r="B18" s="39"/>
      <c r="C18" s="39"/>
      <c r="D18" s="39"/>
      <c r="E18" s="39"/>
      <c r="F18" s="39"/>
      <c r="G18" s="39"/>
      <c r="H18" s="39"/>
      <c r="I18" s="39"/>
      <c r="J18" s="39"/>
      <c r="K18" s="39"/>
      <c r="L18" s="39"/>
      <c r="M18" s="39"/>
      <c r="N18" s="40"/>
      <c r="O18" s="41"/>
      <c r="P18" s="42"/>
    </row>
    <row r="19" spans="1:20" s="43" customFormat="1" ht="15.75" x14ac:dyDescent="0.25">
      <c r="A19" s="38" t="s">
        <v>426</v>
      </c>
      <c r="B19" s="39"/>
      <c r="C19" s="39"/>
      <c r="D19" s="39"/>
      <c r="E19" s="39"/>
      <c r="F19" s="39"/>
      <c r="G19" s="39"/>
      <c r="H19" s="39"/>
      <c r="I19" s="39"/>
      <c r="J19" s="39"/>
      <c r="K19" s="39"/>
      <c r="L19" s="39"/>
      <c r="M19" s="39"/>
      <c r="N19" s="40"/>
      <c r="O19" s="41"/>
      <c r="P19" s="42"/>
    </row>
    <row r="20" spans="1:20" s="43" customFormat="1" ht="15.75" x14ac:dyDescent="0.25">
      <c r="A20" s="46"/>
      <c r="B20" s="39"/>
      <c r="C20" s="39"/>
      <c r="D20" s="39"/>
      <c r="E20" s="39"/>
      <c r="F20" s="39"/>
      <c r="G20" s="39"/>
      <c r="H20" s="39"/>
      <c r="I20" s="39"/>
      <c r="J20" s="39"/>
      <c r="K20" s="39"/>
      <c r="L20" s="39"/>
      <c r="M20" s="39"/>
      <c r="N20" s="40"/>
      <c r="O20" s="41"/>
      <c r="P20" s="42"/>
    </row>
    <row r="21" spans="1:20" s="43" customFormat="1" ht="15.75" x14ac:dyDescent="0.25">
      <c r="A21" s="44" t="s">
        <v>427</v>
      </c>
      <c r="B21" s="39"/>
      <c r="C21" s="39"/>
      <c r="D21" s="39"/>
      <c r="E21" s="39"/>
      <c r="F21" s="39"/>
      <c r="G21" s="39"/>
      <c r="H21" s="39"/>
      <c r="I21" s="39"/>
      <c r="J21" s="39"/>
      <c r="K21" s="39"/>
      <c r="L21" s="39"/>
      <c r="M21" s="39"/>
      <c r="N21" s="40"/>
      <c r="O21" s="41"/>
      <c r="P21" s="42"/>
    </row>
    <row r="22" spans="1:20" s="43" customFormat="1" ht="15.75" x14ac:dyDescent="0.25">
      <c r="A22" s="44" t="s">
        <v>428</v>
      </c>
      <c r="B22" s="39"/>
      <c r="C22" s="39"/>
      <c r="D22" s="39"/>
      <c r="E22" s="39"/>
      <c r="F22" s="39"/>
      <c r="G22" s="39"/>
      <c r="H22" s="39"/>
      <c r="I22" s="39"/>
      <c r="J22" s="39"/>
      <c r="K22" s="39"/>
      <c r="L22" s="39"/>
      <c r="M22" s="39"/>
      <c r="N22" s="40"/>
      <c r="O22" s="41"/>
      <c r="P22" s="42"/>
    </row>
    <row r="23" spans="1:20" s="43" customFormat="1" ht="15.75" x14ac:dyDescent="0.25">
      <c r="A23" s="44" t="s">
        <v>429</v>
      </c>
      <c r="B23" s="39"/>
      <c r="C23" s="39"/>
      <c r="D23" s="39"/>
      <c r="E23" s="39"/>
      <c r="F23" s="39"/>
      <c r="G23" s="39"/>
      <c r="H23" s="39"/>
      <c r="I23" s="39"/>
      <c r="J23" s="39"/>
      <c r="K23" s="39"/>
      <c r="L23" s="39"/>
      <c r="M23" s="39"/>
      <c r="N23" s="40"/>
      <c r="O23" s="41"/>
      <c r="P23" s="42"/>
    </row>
    <row r="24" spans="1:20" s="43" customFormat="1" ht="15.75" x14ac:dyDescent="0.25">
      <c r="A24" s="44" t="s">
        <v>430</v>
      </c>
      <c r="B24" s="39"/>
      <c r="C24" s="39"/>
      <c r="D24" s="39"/>
      <c r="E24" s="39"/>
      <c r="F24" s="39"/>
      <c r="G24" s="39"/>
      <c r="H24" s="39"/>
      <c r="I24" s="39"/>
      <c r="J24" s="39"/>
      <c r="K24" s="39"/>
      <c r="L24" s="39"/>
      <c r="M24" s="39"/>
      <c r="N24" s="40"/>
      <c r="O24" s="41"/>
      <c r="P24" s="42"/>
    </row>
    <row r="25" spans="1:20" s="43" customFormat="1" ht="15.75" x14ac:dyDescent="0.25">
      <c r="A25" s="44"/>
      <c r="B25" s="39"/>
      <c r="C25" s="39"/>
      <c r="D25" s="39"/>
      <c r="E25" s="39"/>
      <c r="F25" s="39"/>
      <c r="G25" s="39"/>
      <c r="H25" s="39"/>
      <c r="I25" s="39"/>
      <c r="J25" s="39"/>
      <c r="K25" s="39"/>
      <c r="L25" s="39"/>
      <c r="M25" s="39"/>
      <c r="N25" s="40"/>
      <c r="O25" s="41"/>
      <c r="P25" s="42"/>
    </row>
    <row r="26" spans="1:20" s="43" customFormat="1" ht="15.75" x14ac:dyDescent="0.25">
      <c r="A26" s="47" t="s">
        <v>431</v>
      </c>
      <c r="B26" s="39"/>
      <c r="C26" s="48" t="s">
        <v>432</v>
      </c>
      <c r="D26" s="39"/>
      <c r="E26" s="39"/>
      <c r="F26" s="39"/>
      <c r="G26" s="39"/>
      <c r="H26" s="39"/>
      <c r="I26" s="39"/>
      <c r="J26" s="39"/>
      <c r="K26" s="39"/>
      <c r="L26" s="39"/>
      <c r="M26" s="39"/>
      <c r="N26" s="40"/>
      <c r="O26" s="41"/>
      <c r="P26" s="42"/>
    </row>
    <row r="27" spans="1:20" s="43" customFormat="1" ht="15.75" x14ac:dyDescent="0.25">
      <c r="A27" s="49"/>
      <c r="B27" s="39"/>
      <c r="C27" s="39"/>
      <c r="D27" s="39"/>
      <c r="E27" s="39"/>
      <c r="F27" s="39"/>
      <c r="G27" s="39"/>
      <c r="H27" s="39"/>
      <c r="I27" s="39"/>
      <c r="J27" s="39"/>
      <c r="K27" s="39"/>
      <c r="L27" s="39"/>
      <c r="M27" s="39"/>
      <c r="N27" s="40"/>
      <c r="O27" s="41"/>
      <c r="P27" s="42"/>
    </row>
    <row r="28" spans="1:20" s="43" customFormat="1" ht="15.75" x14ac:dyDescent="0.25">
      <c r="A28" s="38" t="s">
        <v>433</v>
      </c>
      <c r="B28" s="39"/>
      <c r="C28" s="39"/>
      <c r="D28" s="39"/>
      <c r="E28" s="39"/>
      <c r="F28" s="39"/>
      <c r="G28" s="39"/>
      <c r="H28" s="39"/>
      <c r="I28" s="39"/>
      <c r="J28" s="39"/>
      <c r="K28" s="39"/>
      <c r="L28" s="39"/>
      <c r="M28" s="39"/>
      <c r="N28" s="40"/>
      <c r="O28" s="41"/>
      <c r="P28" s="42"/>
      <c r="T28" s="50"/>
    </row>
    <row r="29" spans="1:20" s="43" customFormat="1" ht="15.75" x14ac:dyDescent="0.25">
      <c r="A29" s="46"/>
      <c r="B29" s="39"/>
      <c r="C29" s="51"/>
      <c r="D29" s="39"/>
      <c r="E29" s="39"/>
      <c r="F29" s="39"/>
      <c r="G29" s="39"/>
      <c r="H29" s="39"/>
      <c r="I29" s="39"/>
      <c r="J29" s="39"/>
      <c r="K29" s="39"/>
      <c r="L29" s="39"/>
      <c r="M29" s="39"/>
      <c r="N29" s="40"/>
      <c r="O29" s="41"/>
      <c r="P29" s="42"/>
      <c r="T29" s="50"/>
    </row>
    <row r="30" spans="1:20" s="43" customFormat="1" ht="15.75" x14ac:dyDescent="0.25">
      <c r="A30" s="52" t="s">
        <v>434</v>
      </c>
      <c r="B30" s="39"/>
      <c r="C30" s="51"/>
      <c r="D30" s="39"/>
      <c r="E30" s="39"/>
      <c r="F30" s="39"/>
      <c r="G30" s="39"/>
      <c r="H30" s="39"/>
      <c r="I30" s="39"/>
      <c r="J30" s="39"/>
      <c r="K30" s="39"/>
      <c r="L30" s="39"/>
      <c r="M30" s="39"/>
      <c r="N30" s="40"/>
      <c r="O30" s="41"/>
      <c r="P30" s="42"/>
      <c r="T30" s="50"/>
    </row>
    <row r="31" spans="1:20" s="43" customFormat="1" ht="15.75" x14ac:dyDescent="0.25">
      <c r="A31" s="53" t="s">
        <v>435</v>
      </c>
      <c r="B31" s="39"/>
      <c r="C31" s="51"/>
      <c r="D31" s="39"/>
      <c r="E31" s="39"/>
      <c r="F31" s="39"/>
      <c r="G31" s="39"/>
      <c r="H31" s="39"/>
      <c r="I31" s="39"/>
      <c r="J31" s="39"/>
      <c r="K31" s="39"/>
      <c r="L31" s="39"/>
      <c r="M31" s="39"/>
      <c r="N31" s="40"/>
      <c r="O31" s="41"/>
      <c r="P31" s="42"/>
      <c r="T31" s="50"/>
    </row>
    <row r="32" spans="1:20" s="43" customFormat="1" ht="15.75" x14ac:dyDescent="0.25">
      <c r="A32" s="53" t="s">
        <v>436</v>
      </c>
      <c r="B32" s="39"/>
      <c r="C32" s="51"/>
      <c r="D32" s="39"/>
      <c r="E32" s="39"/>
      <c r="F32" s="39"/>
      <c r="G32" s="39"/>
      <c r="H32" s="39"/>
      <c r="I32" s="39"/>
      <c r="J32" s="39"/>
      <c r="K32" s="39"/>
      <c r="L32" s="39"/>
      <c r="M32" s="39"/>
      <c r="N32" s="40"/>
      <c r="O32" s="41"/>
      <c r="P32" s="42"/>
      <c r="T32" s="50"/>
    </row>
    <row r="33" spans="1:20" s="43" customFormat="1" ht="15.75" x14ac:dyDescent="0.25">
      <c r="A33" s="53" t="s">
        <v>437</v>
      </c>
      <c r="B33" s="39"/>
      <c r="C33" s="51"/>
      <c r="D33" s="39"/>
      <c r="E33" s="39"/>
      <c r="F33" s="39"/>
      <c r="G33" s="39"/>
      <c r="H33" s="39"/>
      <c r="I33" s="39"/>
      <c r="J33" s="39"/>
      <c r="K33" s="39"/>
      <c r="L33" s="39"/>
      <c r="M33" s="39"/>
      <c r="N33" s="40"/>
      <c r="O33" s="41"/>
      <c r="P33" s="42"/>
      <c r="T33" s="50"/>
    </row>
    <row r="34" spans="1:20" s="43" customFormat="1" ht="15.75" x14ac:dyDescent="0.25">
      <c r="A34" s="53" t="s">
        <v>438</v>
      </c>
      <c r="B34" s="39"/>
      <c r="C34" s="51"/>
      <c r="D34" s="39"/>
      <c r="E34" s="39"/>
      <c r="F34" s="39"/>
      <c r="G34" s="39"/>
      <c r="H34" s="39"/>
      <c r="I34" s="39"/>
      <c r="J34" s="39"/>
      <c r="K34" s="39"/>
      <c r="L34" s="39"/>
      <c r="M34" s="39"/>
      <c r="N34" s="40"/>
      <c r="O34" s="41"/>
      <c r="P34" s="42"/>
      <c r="T34" s="50"/>
    </row>
    <row r="35" spans="1:20" s="43" customFormat="1" ht="15.75" x14ac:dyDescent="0.25">
      <c r="A35" s="53"/>
      <c r="B35" s="39"/>
      <c r="C35" s="51"/>
      <c r="D35" s="39"/>
      <c r="E35" s="39"/>
      <c r="F35" s="39"/>
      <c r="G35" s="39"/>
      <c r="H35" s="39"/>
      <c r="I35" s="39"/>
      <c r="J35" s="39"/>
      <c r="K35" s="39"/>
      <c r="L35" s="39"/>
      <c r="M35" s="39"/>
      <c r="N35" s="40"/>
      <c r="O35" s="41"/>
      <c r="P35" s="42"/>
      <c r="T35" s="50"/>
    </row>
    <row r="36" spans="1:20" s="43" customFormat="1" ht="15.75" x14ac:dyDescent="0.25">
      <c r="A36" s="38" t="s">
        <v>439</v>
      </c>
      <c r="B36" s="39"/>
      <c r="C36" s="39"/>
      <c r="D36" s="39"/>
      <c r="E36" s="54"/>
      <c r="F36" s="54"/>
      <c r="G36" s="54"/>
      <c r="H36" s="54"/>
      <c r="I36" s="39"/>
      <c r="J36" s="39"/>
      <c r="K36" s="39"/>
      <c r="L36" s="39"/>
      <c r="M36" s="39"/>
      <c r="N36" s="39"/>
      <c r="O36" s="55"/>
      <c r="P36" s="56"/>
    </row>
    <row r="37" spans="1:20" s="43" customFormat="1" ht="15.75" x14ac:dyDescent="0.25">
      <c r="A37" s="46"/>
      <c r="B37" s="39"/>
      <c r="C37" s="39"/>
      <c r="D37" s="39"/>
      <c r="E37" s="51"/>
      <c r="F37" s="51"/>
      <c r="G37" s="51"/>
      <c r="H37" s="51"/>
      <c r="I37" s="39"/>
      <c r="J37" s="39"/>
      <c r="K37" s="39"/>
      <c r="L37" s="39"/>
      <c r="M37" s="39"/>
      <c r="N37" s="39"/>
      <c r="O37" s="55"/>
      <c r="P37" s="56"/>
    </row>
    <row r="38" spans="1:20" s="43" customFormat="1" ht="15.75" x14ac:dyDescent="0.25">
      <c r="A38" s="44" t="s">
        <v>440</v>
      </c>
      <c r="B38" s="39"/>
      <c r="C38" s="39"/>
      <c r="D38" s="39"/>
      <c r="E38" s="51"/>
      <c r="F38" s="51"/>
      <c r="G38" s="51"/>
      <c r="H38" s="51"/>
      <c r="I38" s="39"/>
      <c r="J38" s="39"/>
      <c r="K38" s="39"/>
      <c r="L38" s="39"/>
      <c r="M38" s="39"/>
      <c r="N38" s="39"/>
      <c r="O38" s="55"/>
      <c r="P38" s="56"/>
    </row>
    <row r="39" spans="1:20" s="43" customFormat="1" ht="15.75" x14ac:dyDescent="0.25">
      <c r="A39" s="44" t="s">
        <v>441</v>
      </c>
      <c r="B39" s="39"/>
      <c r="C39" s="39"/>
      <c r="D39" s="39"/>
      <c r="E39" s="51"/>
      <c r="F39" s="51"/>
      <c r="G39" s="51"/>
      <c r="H39" s="51"/>
      <c r="I39" s="39"/>
      <c r="J39" s="39"/>
      <c r="K39" s="39"/>
      <c r="L39" s="39"/>
      <c r="M39" s="39"/>
      <c r="N39" s="39"/>
      <c r="O39" s="55"/>
      <c r="P39" s="56"/>
    </row>
    <row r="40" spans="1:20" s="43" customFormat="1" ht="15.75" x14ac:dyDescent="0.25">
      <c r="A40" s="44" t="s">
        <v>442</v>
      </c>
      <c r="B40" s="39"/>
      <c r="C40" s="39"/>
      <c r="D40" s="39"/>
      <c r="E40" s="51"/>
      <c r="F40" s="51"/>
      <c r="G40" s="51"/>
      <c r="H40" s="51"/>
      <c r="I40" s="39"/>
      <c r="J40" s="39"/>
      <c r="K40" s="39"/>
      <c r="L40" s="39"/>
      <c r="M40" s="39"/>
      <c r="N40" s="39"/>
      <c r="O40" s="55"/>
      <c r="P40" s="56"/>
    </row>
    <row r="41" spans="1:20" s="43" customFormat="1" ht="15.75" x14ac:dyDescent="0.25">
      <c r="A41" s="44"/>
      <c r="B41" s="39"/>
      <c r="C41" s="39"/>
      <c r="D41" s="39"/>
      <c r="E41" s="51"/>
      <c r="F41" s="51"/>
      <c r="G41" s="51"/>
      <c r="H41" s="51"/>
      <c r="I41" s="39"/>
      <c r="J41" s="39"/>
      <c r="K41" s="39"/>
      <c r="L41" s="39"/>
      <c r="M41" s="39"/>
      <c r="N41" s="39"/>
      <c r="O41" s="55"/>
      <c r="P41" s="56"/>
    </row>
    <row r="42" spans="1:20" s="43" customFormat="1" ht="15.75" x14ac:dyDescent="0.25">
      <c r="A42" s="38" t="s">
        <v>443</v>
      </c>
      <c r="B42" s="39"/>
      <c r="C42" s="39"/>
      <c r="D42" s="39"/>
      <c r="E42" s="39"/>
      <c r="F42" s="39"/>
      <c r="G42" s="39"/>
      <c r="H42" s="39"/>
      <c r="I42" s="39"/>
      <c r="J42" s="39"/>
      <c r="K42" s="39"/>
      <c r="L42" s="39"/>
      <c r="M42" s="39"/>
      <c r="N42" s="39"/>
      <c r="O42" s="55"/>
      <c r="P42" s="56"/>
    </row>
    <row r="43" spans="1:20" s="43" customFormat="1" ht="15.75" x14ac:dyDescent="0.25">
      <c r="A43" s="46"/>
      <c r="B43" s="39"/>
      <c r="C43" s="39"/>
      <c r="D43" s="39"/>
      <c r="E43" s="39"/>
      <c r="F43" s="39"/>
      <c r="G43" s="39"/>
      <c r="H43" s="39"/>
      <c r="I43" s="39"/>
      <c r="J43" s="39"/>
      <c r="K43" s="39"/>
      <c r="L43" s="39"/>
      <c r="M43" s="39"/>
      <c r="N43" s="40"/>
      <c r="O43" s="41"/>
      <c r="P43" s="42"/>
    </row>
    <row r="44" spans="1:20" s="43" customFormat="1" ht="15.75" x14ac:dyDescent="0.25">
      <c r="A44" s="57" t="s">
        <v>444</v>
      </c>
      <c r="B44" s="58"/>
      <c r="C44" s="58"/>
      <c r="D44" s="58"/>
      <c r="E44" s="58"/>
      <c r="F44" s="58"/>
      <c r="G44" s="58"/>
      <c r="H44" s="58"/>
      <c r="I44" s="58"/>
      <c r="J44" s="58"/>
      <c r="K44" s="58"/>
      <c r="L44" s="58"/>
      <c r="M44" s="58"/>
      <c r="N44" s="58"/>
      <c r="O44" s="58"/>
      <c r="P44" s="59"/>
    </row>
    <row r="45" spans="1:20" s="43" customFormat="1" ht="15.75" x14ac:dyDescent="0.25">
      <c r="A45" s="44"/>
      <c r="B45" s="39"/>
      <c r="C45" s="39"/>
      <c r="D45" s="39"/>
      <c r="E45" s="39"/>
      <c r="F45" s="39"/>
      <c r="G45" s="39"/>
      <c r="H45" s="39"/>
      <c r="I45" s="39"/>
      <c r="J45" s="39"/>
      <c r="K45" s="39"/>
      <c r="L45" s="39"/>
      <c r="M45" s="39"/>
      <c r="N45" s="40"/>
      <c r="O45" s="41"/>
      <c r="P45" s="42"/>
    </row>
    <row r="46" spans="1:20" s="43" customFormat="1" ht="15.75" x14ac:dyDescent="0.25">
      <c r="A46" s="44" t="s">
        <v>445</v>
      </c>
      <c r="B46" s="39"/>
      <c r="C46" s="39"/>
      <c r="D46" s="39"/>
      <c r="E46" s="39"/>
      <c r="F46" s="39"/>
      <c r="G46" s="39"/>
      <c r="H46" s="39"/>
      <c r="I46" s="39"/>
      <c r="J46" s="39"/>
      <c r="K46" s="39"/>
      <c r="L46" s="39"/>
      <c r="M46" s="39"/>
      <c r="N46" s="40"/>
      <c r="O46" s="41"/>
      <c r="P46" s="42"/>
    </row>
    <row r="47" spans="1:20" s="43" customFormat="1" ht="15.75" x14ac:dyDescent="0.25">
      <c r="A47" s="44" t="s">
        <v>446</v>
      </c>
      <c r="B47" s="39"/>
      <c r="C47" s="39"/>
      <c r="D47" s="39"/>
      <c r="E47" s="39"/>
      <c r="F47" s="39"/>
      <c r="G47" s="39"/>
      <c r="H47" s="39"/>
      <c r="I47" s="39"/>
      <c r="J47" s="39"/>
      <c r="K47" s="39"/>
      <c r="L47" s="39"/>
      <c r="M47" s="39"/>
      <c r="N47" s="40"/>
      <c r="O47" s="41"/>
      <c r="P47" s="42"/>
    </row>
    <row r="48" spans="1:20" s="43" customFormat="1" ht="15.75" x14ac:dyDescent="0.25">
      <c r="A48" s="44"/>
      <c r="B48" s="39"/>
      <c r="C48" s="39"/>
      <c r="D48" s="39"/>
      <c r="E48" s="39"/>
      <c r="F48" s="39"/>
      <c r="G48" s="39"/>
      <c r="H48" s="39"/>
      <c r="I48" s="39"/>
      <c r="J48" s="39"/>
      <c r="K48" s="39"/>
      <c r="L48" s="39"/>
      <c r="M48" s="39"/>
      <c r="N48" s="40"/>
      <c r="O48" s="41"/>
      <c r="P48" s="42"/>
    </row>
    <row r="49" spans="1:16" s="43" customFormat="1" ht="15.75" x14ac:dyDescent="0.25">
      <c r="A49" s="60" t="s">
        <v>447</v>
      </c>
      <c r="B49" s="39"/>
      <c r="C49" s="39"/>
      <c r="D49" s="39"/>
      <c r="E49" s="39" t="s">
        <v>448</v>
      </c>
      <c r="F49" s="39"/>
      <c r="G49" s="39"/>
      <c r="H49" s="39"/>
      <c r="I49" s="39"/>
      <c r="J49" s="39"/>
      <c r="K49" s="39"/>
      <c r="L49" s="39"/>
      <c r="M49" s="39"/>
      <c r="N49" s="40"/>
      <c r="O49" s="41"/>
      <c r="P49" s="42"/>
    </row>
    <row r="50" spans="1:16" s="43" customFormat="1" ht="15.75" x14ac:dyDescent="0.25">
      <c r="A50" s="49"/>
      <c r="B50" s="39"/>
      <c r="C50" s="39"/>
      <c r="D50" s="39"/>
      <c r="E50" s="39"/>
      <c r="F50" s="39"/>
      <c r="G50" s="39"/>
      <c r="H50" s="39"/>
      <c r="I50" s="39"/>
      <c r="J50" s="39"/>
      <c r="K50" s="39"/>
      <c r="L50" s="39"/>
      <c r="M50" s="39"/>
      <c r="N50" s="40"/>
      <c r="O50" s="41"/>
      <c r="P50" s="42"/>
    </row>
    <row r="51" spans="1:16" s="43" customFormat="1" ht="15.75" x14ac:dyDescent="0.25">
      <c r="A51" s="60" t="s">
        <v>449</v>
      </c>
      <c r="B51" s="39"/>
      <c r="C51" s="39"/>
      <c r="D51" s="39"/>
      <c r="E51" s="39" t="s">
        <v>450</v>
      </c>
      <c r="F51" s="39"/>
      <c r="G51" s="39"/>
      <c r="H51" s="39"/>
      <c r="I51" s="39"/>
      <c r="J51" s="39"/>
      <c r="K51" s="39"/>
      <c r="L51" s="39"/>
      <c r="M51" s="39"/>
      <c r="N51" s="40"/>
      <c r="O51" s="41"/>
      <c r="P51" s="42"/>
    </row>
    <row r="52" spans="1:16" s="43" customFormat="1" ht="15.75" x14ac:dyDescent="0.25">
      <c r="A52" s="49"/>
      <c r="B52" s="39"/>
      <c r="C52" s="39"/>
      <c r="D52" s="39"/>
      <c r="E52" s="39"/>
      <c r="F52" s="39"/>
      <c r="G52" s="39"/>
      <c r="H52" s="39"/>
      <c r="I52" s="39"/>
      <c r="J52" s="39"/>
      <c r="K52" s="39"/>
      <c r="L52" s="39"/>
      <c r="M52" s="39"/>
      <c r="N52" s="40"/>
      <c r="O52" s="41"/>
      <c r="P52" s="42"/>
    </row>
    <row r="53" spans="1:16" s="43" customFormat="1" ht="15.75" x14ac:dyDescent="0.25">
      <c r="A53" s="47" t="s">
        <v>431</v>
      </c>
      <c r="B53" s="61"/>
      <c r="C53" s="61" t="s">
        <v>451</v>
      </c>
      <c r="D53" s="39"/>
      <c r="E53" s="39"/>
      <c r="F53" s="39"/>
      <c r="G53" s="39"/>
      <c r="H53" s="39"/>
      <c r="I53" s="39"/>
      <c r="J53" s="39"/>
      <c r="K53" s="39"/>
      <c r="L53" s="39"/>
      <c r="M53" s="39"/>
      <c r="N53" s="40"/>
      <c r="O53" s="41"/>
      <c r="P53" s="42"/>
    </row>
    <row r="54" spans="1:16" s="43" customFormat="1" ht="15.75" x14ac:dyDescent="0.25">
      <c r="A54" s="62"/>
      <c r="B54" s="61"/>
      <c r="C54" s="61" t="s">
        <v>452</v>
      </c>
      <c r="D54" s="39"/>
      <c r="E54" s="39"/>
      <c r="F54" s="39"/>
      <c r="G54" s="39"/>
      <c r="H54" s="39"/>
      <c r="I54" s="39"/>
      <c r="J54" s="39"/>
      <c r="K54" s="39"/>
      <c r="L54" s="39"/>
      <c r="M54" s="39"/>
      <c r="N54" s="40"/>
      <c r="O54" s="41"/>
      <c r="P54" s="42"/>
    </row>
    <row r="55" spans="1:16" s="43" customFormat="1" ht="15.75" x14ac:dyDescent="0.25">
      <c r="A55" s="63"/>
      <c r="B55" s="64"/>
      <c r="C55" s="65"/>
      <c r="D55" s="64"/>
      <c r="E55" s="64"/>
      <c r="F55" s="64"/>
      <c r="G55" s="64"/>
      <c r="H55" s="64"/>
      <c r="I55" s="64"/>
      <c r="J55" s="64"/>
      <c r="K55" s="64"/>
      <c r="L55" s="64"/>
      <c r="M55" s="64"/>
      <c r="N55" s="66"/>
      <c r="O55" s="67"/>
      <c r="P55" s="68"/>
    </row>
  </sheetData>
  <mergeCells count="1">
    <mergeCell ref="A2:P2"/>
  </mergeCells>
  <printOptions horizontalCentered="1"/>
  <pageMargins left="0.23622047244094491" right="0.23622047244094491"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R763"/>
  <sheetViews>
    <sheetView showGridLines="0" tabSelected="1" topLeftCell="B1" zoomScale="110" zoomScaleNormal="110" workbookViewId="0">
      <pane ySplit="3" topLeftCell="A34" activePane="bottomLeft" state="frozen"/>
      <selection activeCell="E70" sqref="E70:H76"/>
      <selection pane="bottomLeft" activeCell="C61" sqref="C61:I61"/>
    </sheetView>
  </sheetViews>
  <sheetFormatPr baseColWidth="10" defaultColWidth="9.140625" defaultRowHeight="15" outlineLevelRow="1" x14ac:dyDescent="0.25"/>
  <cols>
    <col min="1" max="1" width="0" hidden="1" customWidth="1"/>
    <col min="2" max="2" width="6.5703125" style="76" customWidth="1"/>
    <col min="3" max="3" width="28.5703125" customWidth="1"/>
    <col min="4" max="5" width="8.140625" customWidth="1"/>
    <col min="6" max="8" width="8.140625" style="76" customWidth="1"/>
    <col min="9" max="10" width="12.5703125" style="76" customWidth="1"/>
    <col min="11" max="11" width="10.7109375" hidden="1" customWidth="1"/>
    <col min="12" max="17" width="0" hidden="1" customWidth="1"/>
    <col min="18" max="18" width="10.7109375" hidden="1" customWidth="1"/>
    <col min="19" max="69" width="10.7109375" customWidth="1"/>
  </cols>
  <sheetData>
    <row r="1" spans="1:17" hidden="1" x14ac:dyDescent="0.25">
      <c r="A1" s="7" t="s">
        <v>6</v>
      </c>
      <c r="B1" s="74" t="s">
        <v>7</v>
      </c>
      <c r="C1" s="7" t="s">
        <v>8</v>
      </c>
      <c r="D1" s="7" t="s">
        <v>9</v>
      </c>
      <c r="E1" s="7" t="s">
        <v>10</v>
      </c>
      <c r="F1" s="74" t="s">
        <v>11</v>
      </c>
      <c r="G1" s="74" t="s">
        <v>12</v>
      </c>
      <c r="H1" s="74" t="s">
        <v>13</v>
      </c>
      <c r="I1" s="74" t="s">
        <v>14</v>
      </c>
      <c r="J1" s="74" t="s">
        <v>15</v>
      </c>
      <c r="K1" s="7" t="s">
        <v>16</v>
      </c>
      <c r="M1" s="7" t="s">
        <v>17</v>
      </c>
      <c r="N1" s="7" t="s">
        <v>18</v>
      </c>
      <c r="O1" s="7" t="s">
        <v>19</v>
      </c>
      <c r="P1" s="7" t="s">
        <v>20</v>
      </c>
      <c r="Q1" s="7" t="s">
        <v>21</v>
      </c>
    </row>
    <row r="3" spans="1:17" s="76" customFormat="1" ht="22.5" x14ac:dyDescent="0.25">
      <c r="A3" s="74" t="s">
        <v>22</v>
      </c>
      <c r="B3" s="73" t="s">
        <v>23</v>
      </c>
      <c r="C3" s="217" t="s">
        <v>24</v>
      </c>
      <c r="D3" s="217"/>
      <c r="E3" s="217"/>
      <c r="F3" s="73" t="s">
        <v>11</v>
      </c>
      <c r="G3" s="73" t="s">
        <v>453</v>
      </c>
      <c r="H3" s="73" t="s">
        <v>454</v>
      </c>
      <c r="I3" s="73" t="s">
        <v>25</v>
      </c>
      <c r="J3" s="73" t="s">
        <v>26</v>
      </c>
      <c r="K3" s="73" t="s">
        <v>27</v>
      </c>
      <c r="L3" s="73" t="s">
        <v>28</v>
      </c>
      <c r="M3" s="73" t="s">
        <v>29</v>
      </c>
      <c r="N3" s="73" t="s">
        <v>30</v>
      </c>
      <c r="O3" s="73" t="s">
        <v>31</v>
      </c>
      <c r="P3" s="73" t="s">
        <v>32</v>
      </c>
      <c r="Q3" s="73" t="s">
        <v>33</v>
      </c>
    </row>
    <row r="4" spans="1:17" ht="38.25" customHeight="1" x14ac:dyDescent="0.25">
      <c r="A4" s="7">
        <v>2</v>
      </c>
      <c r="B4" s="75"/>
      <c r="C4" s="157" t="s">
        <v>34</v>
      </c>
      <c r="D4" s="158"/>
      <c r="E4" s="158"/>
      <c r="F4" s="158"/>
      <c r="G4" s="158"/>
      <c r="H4" s="158"/>
      <c r="I4" s="159"/>
      <c r="J4" s="75"/>
      <c r="K4" s="7"/>
    </row>
    <row r="5" spans="1:17" hidden="1" x14ac:dyDescent="0.25">
      <c r="A5" s="7">
        <v>3</v>
      </c>
    </row>
    <row r="6" spans="1:17" hidden="1" x14ac:dyDescent="0.25">
      <c r="A6" s="7" t="s">
        <v>35</v>
      </c>
    </row>
    <row r="7" spans="1:17" hidden="1" x14ac:dyDescent="0.25">
      <c r="A7" s="7">
        <v>3</v>
      </c>
    </row>
    <row r="8" spans="1:17" hidden="1" x14ac:dyDescent="0.25">
      <c r="A8" s="7" t="s">
        <v>35</v>
      </c>
    </row>
    <row r="9" spans="1:17" ht="18.600000000000001" customHeight="1" x14ac:dyDescent="0.25">
      <c r="A9" s="7">
        <v>3</v>
      </c>
      <c r="B9" s="77"/>
      <c r="C9" s="211" t="s">
        <v>36</v>
      </c>
      <c r="D9" s="211"/>
      <c r="E9" s="211"/>
      <c r="F9" s="80"/>
      <c r="G9" s="80"/>
      <c r="H9" s="80"/>
      <c r="I9" s="80"/>
      <c r="J9" s="90"/>
      <c r="K9" s="7"/>
    </row>
    <row r="10" spans="1:17" hidden="1" x14ac:dyDescent="0.25">
      <c r="A10" s="7" t="s">
        <v>37</v>
      </c>
    </row>
    <row r="11" spans="1:17" hidden="1" x14ac:dyDescent="0.25">
      <c r="A11" s="7" t="s">
        <v>37</v>
      </c>
    </row>
    <row r="12" spans="1:17" hidden="1" x14ac:dyDescent="0.25">
      <c r="A12" s="7" t="s">
        <v>35</v>
      </c>
    </row>
    <row r="13" spans="1:17" ht="18.600000000000001" customHeight="1" x14ac:dyDescent="0.25">
      <c r="A13" s="7">
        <v>3</v>
      </c>
      <c r="B13" s="77"/>
      <c r="C13" s="211" t="s">
        <v>38</v>
      </c>
      <c r="D13" s="211"/>
      <c r="E13" s="211"/>
      <c r="F13" s="80"/>
      <c r="G13" s="80"/>
      <c r="H13" s="80"/>
      <c r="I13" s="80"/>
      <c r="J13" s="90"/>
      <c r="K13" s="7"/>
    </row>
    <row r="14" spans="1:17" x14ac:dyDescent="0.25">
      <c r="A14" s="7">
        <v>5</v>
      </c>
      <c r="B14" s="77">
        <v>1</v>
      </c>
      <c r="C14" s="97" t="s">
        <v>39</v>
      </c>
      <c r="D14" s="97"/>
      <c r="E14" s="97"/>
      <c r="F14" s="81"/>
      <c r="G14" s="81"/>
      <c r="H14" s="81"/>
      <c r="I14" s="81"/>
      <c r="J14" s="91"/>
      <c r="K14" s="7"/>
    </row>
    <row r="15" spans="1:17" hidden="1" x14ac:dyDescent="0.25">
      <c r="A15" s="7" t="s">
        <v>40</v>
      </c>
    </row>
    <row r="16" spans="1:17" hidden="1" x14ac:dyDescent="0.25">
      <c r="A16" s="7" t="s">
        <v>40</v>
      </c>
    </row>
    <row r="17" spans="1:17" ht="15.75" thickBot="1" x14ac:dyDescent="0.3">
      <c r="A17" s="7">
        <v>9</v>
      </c>
      <c r="B17" s="78" t="s">
        <v>41</v>
      </c>
      <c r="C17" s="209" t="s">
        <v>42</v>
      </c>
      <c r="D17" s="178"/>
      <c r="E17" s="178"/>
      <c r="F17" s="178"/>
      <c r="G17" s="178"/>
      <c r="H17" s="178"/>
      <c r="I17" s="178"/>
      <c r="J17" s="92"/>
    </row>
    <row r="18" spans="1:17" hidden="1" x14ac:dyDescent="0.25">
      <c r="A18" s="7" t="s">
        <v>43</v>
      </c>
    </row>
    <row r="19" spans="1:17" hidden="1" x14ac:dyDescent="0.25">
      <c r="A19" s="7" t="s">
        <v>43</v>
      </c>
    </row>
    <row r="20" spans="1:17" ht="16.5" thickTop="1" thickBot="1" x14ac:dyDescent="0.3">
      <c r="A20" s="7" t="s">
        <v>44</v>
      </c>
      <c r="B20" s="78"/>
      <c r="C20" s="210"/>
      <c r="D20" s="210"/>
      <c r="E20" s="210"/>
      <c r="F20" s="82" t="s">
        <v>45</v>
      </c>
      <c r="G20" s="86">
        <v>1</v>
      </c>
      <c r="H20" s="88"/>
      <c r="I20" s="89"/>
      <c r="J20" s="93">
        <f>IF(AND(G20= "",H20= ""), 0, ROUND(ROUND(I20, 2) * ROUND(IF(H20="",G20,H20),  0), 2))</f>
        <v>0</v>
      </c>
      <c r="K20" s="7"/>
      <c r="M20" s="14">
        <v>0.2</v>
      </c>
      <c r="Q20" s="7">
        <v>1432</v>
      </c>
    </row>
    <row r="21" spans="1:17" hidden="1" x14ac:dyDescent="0.25">
      <c r="A21" s="7" t="s">
        <v>46</v>
      </c>
    </row>
    <row r="22" spans="1:17" ht="30.75" customHeight="1" thickTop="1" x14ac:dyDescent="0.25">
      <c r="A22" s="7">
        <v>5</v>
      </c>
      <c r="B22" s="98">
        <v>2</v>
      </c>
      <c r="C22" s="160" t="s">
        <v>47</v>
      </c>
      <c r="D22" s="161"/>
      <c r="E22" s="161"/>
      <c r="F22" s="161"/>
      <c r="G22" s="161"/>
      <c r="H22" s="161"/>
      <c r="I22" s="162"/>
      <c r="J22" s="99"/>
      <c r="K22" s="100" t="s">
        <v>48</v>
      </c>
    </row>
    <row r="23" spans="1:17" hidden="1" x14ac:dyDescent="0.25">
      <c r="A23" s="7" t="s">
        <v>40</v>
      </c>
      <c r="B23" s="101"/>
      <c r="C23" s="102"/>
      <c r="D23" s="102"/>
      <c r="E23" s="102"/>
      <c r="F23" s="101"/>
      <c r="G23" s="101"/>
      <c r="H23" s="101"/>
      <c r="I23" s="101"/>
      <c r="J23" s="101"/>
      <c r="K23" s="102"/>
    </row>
    <row r="24" spans="1:17" ht="15.75" thickBot="1" x14ac:dyDescent="0.3">
      <c r="A24" s="7">
        <v>9</v>
      </c>
      <c r="B24" s="103" t="s">
        <v>49</v>
      </c>
      <c r="C24" s="202" t="s">
        <v>50</v>
      </c>
      <c r="D24" s="203"/>
      <c r="E24" s="203"/>
      <c r="F24" s="203"/>
      <c r="G24" s="203"/>
      <c r="H24" s="203"/>
      <c r="I24" s="203"/>
      <c r="J24" s="105"/>
      <c r="K24" s="102"/>
    </row>
    <row r="25" spans="1:17" ht="16.5" thickTop="1" thickBot="1" x14ac:dyDescent="0.3">
      <c r="A25" s="7" t="s">
        <v>44</v>
      </c>
      <c r="B25" s="103"/>
      <c r="C25" s="204"/>
      <c r="D25" s="204"/>
      <c r="E25" s="204"/>
      <c r="F25" s="106" t="s">
        <v>45</v>
      </c>
      <c r="G25" s="107">
        <v>1</v>
      </c>
      <c r="H25" s="108"/>
      <c r="I25" s="109"/>
      <c r="J25" s="110">
        <f>IF(AND(G25= "",H25= ""), 0, ROUND(ROUND(I25, 2) * ROUND(IF(H25="",G25,H25),  0), 2))</f>
        <v>0</v>
      </c>
      <c r="K25" s="100" t="s">
        <v>48</v>
      </c>
      <c r="L25" s="7">
        <v>54339</v>
      </c>
      <c r="M25" s="14">
        <v>0.2</v>
      </c>
      <c r="Q25" s="7">
        <v>1432</v>
      </c>
    </row>
    <row r="26" spans="1:17" hidden="1" x14ac:dyDescent="0.25">
      <c r="A26" s="7" t="s">
        <v>46</v>
      </c>
    </row>
    <row r="27" spans="1:17" hidden="1" x14ac:dyDescent="0.25">
      <c r="A27" s="7" t="s">
        <v>35</v>
      </c>
    </row>
    <row r="28" spans="1:17" ht="18.600000000000001" customHeight="1" thickTop="1" x14ac:dyDescent="0.25">
      <c r="A28" s="7">
        <v>3</v>
      </c>
      <c r="B28" s="77"/>
      <c r="C28" s="211" t="s">
        <v>51</v>
      </c>
      <c r="D28" s="211"/>
      <c r="E28" s="211"/>
      <c r="F28" s="80"/>
      <c r="G28" s="80"/>
      <c r="H28" s="80"/>
      <c r="I28" s="80"/>
      <c r="J28" s="90"/>
      <c r="K28" s="7"/>
    </row>
    <row r="29" spans="1:17" x14ac:dyDescent="0.25">
      <c r="A29" s="7">
        <v>4</v>
      </c>
      <c r="B29" s="77"/>
      <c r="C29" s="212" t="s">
        <v>52</v>
      </c>
      <c r="D29" s="212"/>
      <c r="E29" s="212"/>
      <c r="F29" s="83"/>
      <c r="G29" s="83"/>
      <c r="H29" s="83"/>
      <c r="I29" s="83"/>
      <c r="J29" s="94"/>
      <c r="K29" s="7"/>
    </row>
    <row r="30" spans="1:17" x14ac:dyDescent="0.25">
      <c r="A30" s="7">
        <v>5</v>
      </c>
      <c r="B30" s="77">
        <v>3</v>
      </c>
      <c r="C30" s="214" t="s">
        <v>53</v>
      </c>
      <c r="D30" s="214"/>
      <c r="E30" s="214"/>
      <c r="F30" s="81"/>
      <c r="G30" s="81"/>
      <c r="H30" s="81"/>
      <c r="I30" s="81"/>
      <c r="J30" s="91"/>
      <c r="K30" s="7"/>
    </row>
    <row r="31" spans="1:17" hidden="1" x14ac:dyDescent="0.25">
      <c r="A31" s="7" t="s">
        <v>40</v>
      </c>
    </row>
    <row r="32" spans="1:17" ht="38.25" customHeight="1" x14ac:dyDescent="0.25">
      <c r="A32" s="7" t="s">
        <v>54</v>
      </c>
      <c r="B32" s="79"/>
      <c r="C32" s="213" t="s">
        <v>55</v>
      </c>
      <c r="D32" s="213"/>
      <c r="E32" s="213"/>
      <c r="F32" s="213"/>
      <c r="G32" s="213"/>
      <c r="H32" s="213"/>
      <c r="I32" s="213"/>
      <c r="J32" s="79"/>
    </row>
    <row r="33" spans="1:17" hidden="1" x14ac:dyDescent="0.25">
      <c r="A33" s="7" t="s">
        <v>40</v>
      </c>
    </row>
    <row r="34" spans="1:17" ht="15.75" thickBot="1" x14ac:dyDescent="0.3">
      <c r="A34" s="7">
        <v>9</v>
      </c>
      <c r="B34" s="78" t="s">
        <v>56</v>
      </c>
      <c r="C34" s="209" t="s">
        <v>57</v>
      </c>
      <c r="D34" s="178"/>
      <c r="E34" s="178"/>
      <c r="F34" s="178"/>
      <c r="G34" s="178"/>
      <c r="H34" s="178"/>
      <c r="I34" s="178"/>
      <c r="J34" s="92"/>
    </row>
    <row r="35" spans="1:17" ht="16.5" thickTop="1" thickBot="1" x14ac:dyDescent="0.3">
      <c r="A35" s="7" t="s">
        <v>44</v>
      </c>
      <c r="B35" s="78"/>
      <c r="C35" s="210"/>
      <c r="D35" s="210"/>
      <c r="E35" s="210"/>
      <c r="F35" s="82" t="s">
        <v>45</v>
      </c>
      <c r="G35" s="86">
        <v>1</v>
      </c>
      <c r="H35" s="88"/>
      <c r="I35" s="89"/>
      <c r="J35" s="93">
        <f>IF(AND(G35= "",H35= ""), 0, ROUND(ROUND(I35, 2) * ROUND(IF(H35="",G35,H35),  0), 2))</f>
        <v>0</v>
      </c>
      <c r="K35" s="7"/>
      <c r="M35" s="14">
        <v>0.2</v>
      </c>
      <c r="Q35" s="7">
        <v>1432</v>
      </c>
    </row>
    <row r="36" spans="1:17" ht="26.25" customHeight="1" x14ac:dyDescent="0.25">
      <c r="A36" s="7">
        <v>9</v>
      </c>
      <c r="B36" s="78" t="s">
        <v>58</v>
      </c>
      <c r="C36" s="202" t="s">
        <v>455</v>
      </c>
      <c r="D36" s="178"/>
      <c r="E36" s="178"/>
      <c r="F36" s="178"/>
      <c r="G36" s="178"/>
      <c r="H36" s="178"/>
      <c r="I36" s="178"/>
      <c r="J36" s="92"/>
    </row>
    <row r="37" spans="1:17" x14ac:dyDescent="0.25">
      <c r="A37" s="7" t="s">
        <v>44</v>
      </c>
      <c r="B37" s="78"/>
      <c r="C37" s="210"/>
      <c r="D37" s="210"/>
      <c r="E37" s="210"/>
      <c r="F37" s="82" t="s">
        <v>11</v>
      </c>
      <c r="G37" s="86">
        <v>2</v>
      </c>
      <c r="H37" s="88"/>
      <c r="I37" s="89"/>
      <c r="J37" s="110">
        <f>IF(AND(G37= "",H37= ""), 0, ROUND(ROUND(I37, 2) * ROUND(IF(H37="",G37,H37),  0), 2))</f>
        <v>0</v>
      </c>
      <c r="K37" s="7"/>
      <c r="M37" s="14">
        <v>0.2</v>
      </c>
      <c r="Q37" s="7">
        <v>1432</v>
      </c>
    </row>
    <row r="38" spans="1:17" ht="23.25" customHeight="1" thickTop="1" thickBot="1" x14ac:dyDescent="0.3">
      <c r="A38" s="7">
        <v>9</v>
      </c>
      <c r="B38" s="78" t="s">
        <v>59</v>
      </c>
      <c r="C38" s="202" t="s">
        <v>456</v>
      </c>
      <c r="D38" s="178"/>
      <c r="E38" s="178"/>
      <c r="F38" s="178"/>
      <c r="G38" s="178"/>
      <c r="H38" s="178"/>
      <c r="I38" s="178"/>
      <c r="J38" s="92"/>
    </row>
    <row r="39" spans="1:17" hidden="1" x14ac:dyDescent="0.25">
      <c r="A39" s="7" t="s">
        <v>60</v>
      </c>
    </row>
    <row r="40" spans="1:17" hidden="1" x14ac:dyDescent="0.25">
      <c r="A40" s="7" t="s">
        <v>60</v>
      </c>
    </row>
    <row r="41" spans="1:17" hidden="1" x14ac:dyDescent="0.25">
      <c r="A41" s="7" t="s">
        <v>60</v>
      </c>
    </row>
    <row r="42" spans="1:17" ht="16.5" thickTop="1" thickBot="1" x14ac:dyDescent="0.3">
      <c r="A42" s="7" t="s">
        <v>44</v>
      </c>
      <c r="B42" s="78"/>
      <c r="C42" s="210"/>
      <c r="D42" s="210"/>
      <c r="E42" s="210"/>
      <c r="F42" s="82" t="s">
        <v>10</v>
      </c>
      <c r="G42" s="87">
        <v>37</v>
      </c>
      <c r="H42" s="89"/>
      <c r="I42" s="89"/>
      <c r="J42" s="110">
        <f>IF(AND(G42= "",H42= ""), 0, ROUND(ROUND(I42, 2) * ROUND(IF(H42="",G42,H42),  2), 2))</f>
        <v>0</v>
      </c>
      <c r="K42" s="7"/>
      <c r="M42" s="14">
        <v>0.2</v>
      </c>
      <c r="Q42" s="7">
        <v>1432</v>
      </c>
    </row>
    <row r="43" spans="1:17" ht="16.5" thickTop="1" thickBot="1" x14ac:dyDescent="0.3">
      <c r="A43" s="7">
        <v>9</v>
      </c>
      <c r="B43" s="78" t="s">
        <v>61</v>
      </c>
      <c r="C43" s="209" t="s">
        <v>62</v>
      </c>
      <c r="D43" s="178"/>
      <c r="E43" s="178"/>
      <c r="F43" s="178"/>
      <c r="G43" s="178"/>
      <c r="H43" s="178"/>
      <c r="I43" s="178"/>
      <c r="J43" s="92"/>
    </row>
    <row r="44" spans="1:17" x14ac:dyDescent="0.25">
      <c r="A44" s="7" t="s">
        <v>44</v>
      </c>
      <c r="B44" s="78"/>
      <c r="C44" s="210"/>
      <c r="D44" s="210"/>
      <c r="E44" s="210"/>
      <c r="F44" s="82" t="s">
        <v>45</v>
      </c>
      <c r="G44" s="86">
        <v>1</v>
      </c>
      <c r="H44" s="88"/>
      <c r="I44" s="89"/>
      <c r="J44" s="135">
        <f>IF(AND(G44= "",H44= ""), 0, ROUND(ROUND(I44, 2) * ROUND(IF(H44="",G44,H44),  0), 2))</f>
        <v>0</v>
      </c>
      <c r="K44" s="7"/>
      <c r="M44" s="14">
        <v>0.2</v>
      </c>
      <c r="Q44" s="7">
        <v>1432</v>
      </c>
    </row>
    <row r="45" spans="1:17" x14ac:dyDescent="0.25">
      <c r="A45" s="7">
        <v>9</v>
      </c>
      <c r="B45" s="103" t="s">
        <v>63</v>
      </c>
      <c r="C45" s="202" t="s">
        <v>64</v>
      </c>
      <c r="D45" s="203"/>
      <c r="E45" s="203"/>
      <c r="F45" s="203"/>
      <c r="G45" s="203"/>
      <c r="H45" s="203"/>
      <c r="I45" s="203"/>
      <c r="J45" s="105"/>
    </row>
    <row r="46" spans="1:17" x14ac:dyDescent="0.25">
      <c r="A46" s="7" t="s">
        <v>44</v>
      </c>
      <c r="B46" s="103"/>
      <c r="C46" s="204"/>
      <c r="D46" s="204"/>
      <c r="E46" s="204"/>
      <c r="F46" s="106" t="s">
        <v>45</v>
      </c>
      <c r="G46" s="107">
        <v>1</v>
      </c>
      <c r="H46" s="108"/>
      <c r="I46" s="109"/>
      <c r="J46" s="110">
        <f>IF(AND(G46= "",H46= ""), 0, ROUND(ROUND(I46, 2) * ROUND(IF(H46="",G46,H46),  0), 2))</f>
        <v>0</v>
      </c>
      <c r="K46" s="7" t="s">
        <v>48</v>
      </c>
      <c r="L46" s="7">
        <v>411537</v>
      </c>
      <c r="M46" s="14">
        <v>0.2</v>
      </c>
      <c r="Q46" s="7">
        <v>1432</v>
      </c>
    </row>
    <row r="47" spans="1:17" ht="16.5" thickTop="1" thickBot="1" x14ac:dyDescent="0.3">
      <c r="A47" s="7">
        <v>9</v>
      </c>
      <c r="B47" s="103" t="s">
        <v>65</v>
      </c>
      <c r="C47" s="202" t="s">
        <v>66</v>
      </c>
      <c r="D47" s="203"/>
      <c r="E47" s="203"/>
      <c r="F47" s="203"/>
      <c r="G47" s="203"/>
      <c r="H47" s="203"/>
      <c r="I47" s="203"/>
      <c r="J47" s="105"/>
    </row>
    <row r="48" spans="1:17" hidden="1" x14ac:dyDescent="0.25">
      <c r="A48" s="7" t="s">
        <v>60</v>
      </c>
      <c r="B48" s="101"/>
      <c r="C48" s="102"/>
      <c r="D48" s="102"/>
      <c r="E48" s="102"/>
      <c r="F48" s="101"/>
      <c r="G48" s="101"/>
      <c r="H48" s="101"/>
      <c r="I48" s="101"/>
      <c r="J48" s="101"/>
    </row>
    <row r="49" spans="1:17" hidden="1" x14ac:dyDescent="0.25">
      <c r="A49" s="7" t="s">
        <v>60</v>
      </c>
      <c r="B49" s="101"/>
      <c r="C49" s="102"/>
      <c r="D49" s="102"/>
      <c r="E49" s="102"/>
      <c r="F49" s="101"/>
      <c r="G49" s="101"/>
      <c r="H49" s="101"/>
      <c r="I49" s="101"/>
      <c r="J49" s="101"/>
    </row>
    <row r="50" spans="1:17" ht="16.5" thickTop="1" thickBot="1" x14ac:dyDescent="0.3">
      <c r="A50" s="7" t="s">
        <v>44</v>
      </c>
      <c r="B50" s="103"/>
      <c r="C50" s="204"/>
      <c r="D50" s="204"/>
      <c r="E50" s="204"/>
      <c r="F50" s="106" t="s">
        <v>67</v>
      </c>
      <c r="G50" s="111">
        <v>39</v>
      </c>
      <c r="H50" s="109"/>
      <c r="I50" s="109"/>
      <c r="J50" s="110">
        <f>IF(AND(G50= "",H50= ""), 0, ROUND(ROUND(I50, 2) * ROUND(IF(H50="",G50,H50),  2), 2))</f>
        <v>0</v>
      </c>
      <c r="K50" s="7" t="s">
        <v>48</v>
      </c>
      <c r="L50" s="7">
        <v>41855</v>
      </c>
      <c r="M50" s="14">
        <v>0.2</v>
      </c>
      <c r="Q50" s="7">
        <v>1432</v>
      </c>
    </row>
    <row r="51" spans="1:17" ht="16.5" thickTop="1" thickBot="1" x14ac:dyDescent="0.3">
      <c r="A51" s="7">
        <v>9</v>
      </c>
      <c r="B51" s="103" t="s">
        <v>68</v>
      </c>
      <c r="C51" s="202" t="s">
        <v>69</v>
      </c>
      <c r="D51" s="203"/>
      <c r="E51" s="203"/>
      <c r="F51" s="203"/>
      <c r="G51" s="203"/>
      <c r="H51" s="203"/>
      <c r="I51" s="203"/>
      <c r="J51" s="105"/>
    </row>
    <row r="52" spans="1:17" hidden="1" x14ac:dyDescent="0.25">
      <c r="A52" s="7" t="s">
        <v>60</v>
      </c>
      <c r="B52" s="101"/>
      <c r="C52" s="102"/>
      <c r="D52" s="102"/>
      <c r="E52" s="102"/>
      <c r="F52" s="101"/>
      <c r="G52" s="101"/>
      <c r="H52" s="101"/>
      <c r="I52" s="101"/>
      <c r="J52" s="101"/>
    </row>
    <row r="53" spans="1:17" hidden="1" x14ac:dyDescent="0.25">
      <c r="A53" s="7" t="s">
        <v>60</v>
      </c>
      <c r="B53" s="101"/>
      <c r="C53" s="102"/>
      <c r="D53" s="102"/>
      <c r="E53" s="102"/>
      <c r="F53" s="101"/>
      <c r="G53" s="101"/>
      <c r="H53" s="101"/>
      <c r="I53" s="101"/>
      <c r="J53" s="101"/>
    </row>
    <row r="54" spans="1:17" ht="16.5" thickTop="1" thickBot="1" x14ac:dyDescent="0.3">
      <c r="A54" s="7" t="s">
        <v>44</v>
      </c>
      <c r="B54" s="103"/>
      <c r="C54" s="204"/>
      <c r="D54" s="204"/>
      <c r="E54" s="204"/>
      <c r="F54" s="106" t="s">
        <v>10</v>
      </c>
      <c r="G54" s="111">
        <v>3</v>
      </c>
      <c r="H54" s="109"/>
      <c r="I54" s="109"/>
      <c r="J54" s="110">
        <f>IF(AND(G54= "",H54= ""), 0, ROUND(ROUND(I54, 2) * ROUND(IF(H54="",G54,H54),  2), 2))</f>
        <v>0</v>
      </c>
      <c r="K54" s="7" t="s">
        <v>48</v>
      </c>
      <c r="L54" s="7">
        <v>41961</v>
      </c>
      <c r="M54" s="14">
        <v>0.2</v>
      </c>
      <c r="Q54" s="7">
        <v>1432</v>
      </c>
    </row>
    <row r="55" spans="1:17" ht="16.5" thickTop="1" thickBot="1" x14ac:dyDescent="0.3">
      <c r="A55" s="7">
        <v>9</v>
      </c>
      <c r="B55" s="103" t="s">
        <v>70</v>
      </c>
      <c r="C55" s="202" t="s">
        <v>71</v>
      </c>
      <c r="D55" s="203"/>
      <c r="E55" s="203"/>
      <c r="F55" s="203"/>
      <c r="G55" s="203"/>
      <c r="H55" s="203"/>
      <c r="I55" s="203"/>
      <c r="J55" s="105"/>
    </row>
    <row r="56" spans="1:17" x14ac:dyDescent="0.25">
      <c r="A56" s="7" t="s">
        <v>44</v>
      </c>
      <c r="B56" s="103"/>
      <c r="C56" s="204"/>
      <c r="D56" s="204"/>
      <c r="E56" s="204"/>
      <c r="F56" s="106" t="s">
        <v>11</v>
      </c>
      <c r="G56" s="107">
        <v>8</v>
      </c>
      <c r="H56" s="108"/>
      <c r="I56" s="109"/>
      <c r="J56" s="110">
        <f>IF(AND(G56= "",H56= ""), 0, ROUND(ROUND(I56, 2) * ROUND(IF(H56="",G56,H56),  0), 2))</f>
        <v>0</v>
      </c>
      <c r="K56" s="7" t="s">
        <v>48</v>
      </c>
      <c r="L56" s="7">
        <v>4933</v>
      </c>
      <c r="M56" s="14">
        <v>0.2</v>
      </c>
      <c r="Q56" s="7">
        <v>1432</v>
      </c>
    </row>
    <row r="57" spans="1:17" x14ac:dyDescent="0.25">
      <c r="A57" s="7">
        <v>9</v>
      </c>
      <c r="B57" s="103" t="s">
        <v>72</v>
      </c>
      <c r="C57" s="202" t="s">
        <v>73</v>
      </c>
      <c r="D57" s="203"/>
      <c r="E57" s="203"/>
      <c r="F57" s="203"/>
      <c r="G57" s="203"/>
      <c r="H57" s="203"/>
      <c r="I57" s="203"/>
      <c r="J57" s="105"/>
    </row>
    <row r="58" spans="1:17" x14ac:dyDescent="0.25">
      <c r="A58" s="7" t="s">
        <v>44</v>
      </c>
      <c r="B58" s="103"/>
      <c r="C58" s="204"/>
      <c r="D58" s="204"/>
      <c r="E58" s="204"/>
      <c r="F58" s="106" t="s">
        <v>11</v>
      </c>
      <c r="G58" s="107">
        <v>12</v>
      </c>
      <c r="H58" s="108"/>
      <c r="I58" s="109"/>
      <c r="J58" s="110">
        <f>IF(AND(G58= "",H58= ""), 0, ROUND(ROUND(I58, 2) * ROUND(IF(H58="",G58,H58),  0), 2))</f>
        <v>0</v>
      </c>
      <c r="K58" s="7" t="s">
        <v>48</v>
      </c>
      <c r="L58" s="7">
        <v>41814</v>
      </c>
      <c r="M58" s="14">
        <v>0.2</v>
      </c>
      <c r="Q58" s="7">
        <v>1432</v>
      </c>
    </row>
    <row r="59" spans="1:17" ht="27.2" customHeight="1" x14ac:dyDescent="0.25">
      <c r="A59" s="7">
        <v>9</v>
      </c>
      <c r="B59" s="103" t="s">
        <v>74</v>
      </c>
      <c r="C59" s="202" t="s">
        <v>75</v>
      </c>
      <c r="D59" s="203"/>
      <c r="E59" s="203"/>
      <c r="F59" s="203"/>
      <c r="G59" s="203"/>
      <c r="H59" s="203"/>
      <c r="I59" s="203"/>
      <c r="J59" s="105"/>
    </row>
    <row r="60" spans="1:17" x14ac:dyDescent="0.25">
      <c r="A60" s="7" t="s">
        <v>44</v>
      </c>
      <c r="B60" s="103"/>
      <c r="C60" s="204"/>
      <c r="D60" s="204"/>
      <c r="E60" s="204"/>
      <c r="F60" s="106" t="s">
        <v>11</v>
      </c>
      <c r="G60" s="107">
        <v>2</v>
      </c>
      <c r="H60" s="108"/>
      <c r="I60" s="109"/>
      <c r="J60" s="110">
        <f>IF(AND(G60= "",H60= ""), 0, ROUND(ROUND(I60, 2) * ROUND(IF(H60="",G60,H60),  0), 2))</f>
        <v>0</v>
      </c>
      <c r="K60" s="7" t="s">
        <v>48</v>
      </c>
      <c r="L60" s="7">
        <v>42835</v>
      </c>
      <c r="M60" s="14">
        <v>0.2</v>
      </c>
      <c r="Q60" s="7">
        <v>1432</v>
      </c>
    </row>
    <row r="61" spans="1:17" ht="27.2" customHeight="1" x14ac:dyDescent="0.25">
      <c r="A61" s="7">
        <v>9</v>
      </c>
      <c r="B61" s="103" t="s">
        <v>76</v>
      </c>
      <c r="C61" s="202" t="s">
        <v>77</v>
      </c>
      <c r="D61" s="203"/>
      <c r="E61" s="203"/>
      <c r="F61" s="203"/>
      <c r="G61" s="203"/>
      <c r="H61" s="203"/>
      <c r="I61" s="203"/>
      <c r="J61" s="105"/>
    </row>
    <row r="62" spans="1:17" ht="16.5" thickTop="1" thickBot="1" x14ac:dyDescent="0.3">
      <c r="A62" s="7" t="s">
        <v>44</v>
      </c>
      <c r="B62" s="103"/>
      <c r="C62" s="204"/>
      <c r="D62" s="204"/>
      <c r="E62" s="204"/>
      <c r="F62" s="106" t="s">
        <v>45</v>
      </c>
      <c r="G62" s="107">
        <v>1</v>
      </c>
      <c r="H62" s="108"/>
      <c r="I62" s="109"/>
      <c r="J62" s="110">
        <f>IF(AND(G62= "",H62= ""), 0, ROUND(ROUND(I62, 2) * ROUND(IF(H62="",G62,H62),  0), 2))</f>
        <v>0</v>
      </c>
      <c r="K62" s="7" t="s">
        <v>48</v>
      </c>
      <c r="L62" s="7">
        <v>411551</v>
      </c>
      <c r="M62" s="14">
        <v>0.2</v>
      </c>
      <c r="Q62" s="7">
        <v>1432</v>
      </c>
    </row>
    <row r="63" spans="1:17" hidden="1" x14ac:dyDescent="0.25">
      <c r="A63" s="7" t="s">
        <v>46</v>
      </c>
    </row>
    <row r="64" spans="1:17" hidden="1" x14ac:dyDescent="0.25">
      <c r="A64" s="7" t="s">
        <v>78</v>
      </c>
    </row>
    <row r="65" spans="1:17" ht="15.75" thickTop="1" x14ac:dyDescent="0.25">
      <c r="A65" s="7">
        <v>4</v>
      </c>
      <c r="B65" s="77"/>
      <c r="C65" s="212" t="s">
        <v>79</v>
      </c>
      <c r="D65" s="212"/>
      <c r="E65" s="212"/>
      <c r="F65" s="83"/>
      <c r="G65" s="83"/>
      <c r="H65" s="83"/>
      <c r="I65" s="83"/>
      <c r="J65" s="94"/>
      <c r="K65" s="7"/>
    </row>
    <row r="66" spans="1:17" ht="31.5" customHeight="1" x14ac:dyDescent="0.25">
      <c r="A66" s="7">
        <v>5</v>
      </c>
      <c r="B66" s="98">
        <v>4</v>
      </c>
      <c r="C66" s="160" t="s">
        <v>80</v>
      </c>
      <c r="D66" s="161"/>
      <c r="E66" s="161"/>
      <c r="F66" s="161"/>
      <c r="G66" s="161"/>
      <c r="H66" s="161"/>
      <c r="I66" s="162"/>
      <c r="J66" s="99"/>
      <c r="K66" s="7" t="s">
        <v>48</v>
      </c>
    </row>
    <row r="67" spans="1:17" hidden="1" x14ac:dyDescent="0.25">
      <c r="A67" s="7" t="s">
        <v>40</v>
      </c>
      <c r="B67" s="101"/>
      <c r="C67" s="102"/>
      <c r="D67" s="102"/>
      <c r="E67" s="102"/>
      <c r="F67" s="101"/>
      <c r="G67" s="101"/>
      <c r="H67" s="101"/>
      <c r="I67" s="101"/>
      <c r="J67" s="101"/>
    </row>
    <row r="68" spans="1:17" hidden="1" x14ac:dyDescent="0.25">
      <c r="A68" s="7" t="s">
        <v>40</v>
      </c>
      <c r="B68" s="101"/>
      <c r="C68" s="102"/>
      <c r="D68" s="102"/>
      <c r="E68" s="102"/>
      <c r="F68" s="101"/>
      <c r="G68" s="101"/>
      <c r="H68" s="101"/>
      <c r="I68" s="101"/>
      <c r="J68" s="101"/>
    </row>
    <row r="69" spans="1:17" x14ac:dyDescent="0.25">
      <c r="A69" s="7" t="s">
        <v>54</v>
      </c>
      <c r="B69" s="112"/>
      <c r="C69" s="206" t="s">
        <v>81</v>
      </c>
      <c r="D69" s="206"/>
      <c r="E69" s="206"/>
      <c r="F69" s="206"/>
      <c r="G69" s="206"/>
      <c r="H69" s="206"/>
      <c r="I69" s="206"/>
      <c r="J69" s="112"/>
    </row>
    <row r="70" spans="1:17" ht="15.75" thickBot="1" x14ac:dyDescent="0.3">
      <c r="A70" s="7">
        <v>9</v>
      </c>
      <c r="B70" s="103" t="s">
        <v>82</v>
      </c>
      <c r="C70" s="202" t="s">
        <v>83</v>
      </c>
      <c r="D70" s="203"/>
      <c r="E70" s="203"/>
      <c r="F70" s="203"/>
      <c r="G70" s="203"/>
      <c r="H70" s="203"/>
      <c r="I70" s="203"/>
      <c r="J70" s="105"/>
    </row>
    <row r="71" spans="1:17" ht="16.5" thickTop="1" thickBot="1" x14ac:dyDescent="0.3">
      <c r="A71" s="7" t="s">
        <v>44</v>
      </c>
      <c r="B71" s="103"/>
      <c r="C71" s="204"/>
      <c r="D71" s="204"/>
      <c r="E71" s="204"/>
      <c r="F71" s="106" t="s">
        <v>11</v>
      </c>
      <c r="G71" s="107">
        <v>4</v>
      </c>
      <c r="H71" s="108"/>
      <c r="I71" s="109"/>
      <c r="J71" s="110">
        <f>IF(AND(G71= "",H71= ""), 0, ROUND(ROUND(I71, 2) * ROUND(IF(H71="",G71,H71),  0), 2))</f>
        <v>0</v>
      </c>
      <c r="K71" s="7" t="s">
        <v>48</v>
      </c>
      <c r="L71" s="7">
        <v>42810</v>
      </c>
      <c r="M71" s="14">
        <v>0.2</v>
      </c>
      <c r="Q71" s="7">
        <v>1432</v>
      </c>
    </row>
    <row r="72" spans="1:17" hidden="1" x14ac:dyDescent="0.25">
      <c r="A72" s="7" t="s">
        <v>46</v>
      </c>
    </row>
    <row r="73" spans="1:17" ht="15.75" thickTop="1" x14ac:dyDescent="0.25">
      <c r="A73" s="7"/>
    </row>
    <row r="74" spans="1:17" x14ac:dyDescent="0.25">
      <c r="A74" s="7">
        <v>5</v>
      </c>
      <c r="B74" s="77">
        <v>5</v>
      </c>
      <c r="C74" s="214" t="s">
        <v>84</v>
      </c>
      <c r="D74" s="214"/>
      <c r="E74" s="214"/>
      <c r="F74" s="81"/>
      <c r="G74" s="81"/>
      <c r="H74" s="81"/>
      <c r="I74" s="81"/>
      <c r="J74" s="91"/>
      <c r="K74" s="7"/>
    </row>
    <row r="75" spans="1:17" hidden="1" x14ac:dyDescent="0.25">
      <c r="A75" s="7" t="s">
        <v>40</v>
      </c>
    </row>
    <row r="76" spans="1:17" x14ac:dyDescent="0.25">
      <c r="A76" s="7" t="s">
        <v>54</v>
      </c>
      <c r="B76" s="79"/>
      <c r="C76" s="213" t="s">
        <v>85</v>
      </c>
      <c r="D76" s="213"/>
      <c r="E76" s="213"/>
      <c r="F76" s="213"/>
      <c r="G76" s="213"/>
      <c r="H76" s="213"/>
      <c r="I76" s="213"/>
      <c r="J76" s="79"/>
    </row>
    <row r="77" spans="1:17" ht="27" customHeight="1" thickBot="1" x14ac:dyDescent="0.3">
      <c r="A77" s="7">
        <v>9</v>
      </c>
      <c r="B77" s="78" t="s">
        <v>86</v>
      </c>
      <c r="C77" s="202" t="s">
        <v>457</v>
      </c>
      <c r="D77" s="178"/>
      <c r="E77" s="178"/>
      <c r="F77" s="178"/>
      <c r="G77" s="178"/>
      <c r="H77" s="178"/>
      <c r="I77" s="178"/>
      <c r="J77" s="92"/>
    </row>
    <row r="78" spans="1:17" ht="16.5" thickTop="1" thickBot="1" x14ac:dyDescent="0.3">
      <c r="A78" s="7" t="s">
        <v>44</v>
      </c>
      <c r="B78" s="78"/>
      <c r="C78" s="210"/>
      <c r="D78" s="210"/>
      <c r="E78" s="210"/>
      <c r="F78" s="82" t="s">
        <v>11</v>
      </c>
      <c r="G78" s="86">
        <v>2</v>
      </c>
      <c r="H78" s="88"/>
      <c r="I78" s="89"/>
      <c r="J78" s="110">
        <f>IF(AND(G78= "",H78= ""), 0, ROUND(ROUND(I78, 2) * ROUND(IF(H78="",G78,H78),  0), 2))</f>
        <v>0</v>
      </c>
      <c r="K78" s="7"/>
      <c r="M78" s="14">
        <v>0.2</v>
      </c>
      <c r="Q78" s="7">
        <v>1432</v>
      </c>
    </row>
    <row r="79" spans="1:17" hidden="1" x14ac:dyDescent="0.25">
      <c r="A79" s="7" t="s">
        <v>46</v>
      </c>
    </row>
    <row r="80" spans="1:17" hidden="1" x14ac:dyDescent="0.25">
      <c r="A80" s="7" t="s">
        <v>78</v>
      </c>
    </row>
    <row r="81" spans="1:17" ht="15.75" thickTop="1" x14ac:dyDescent="0.25">
      <c r="A81" s="7">
        <v>4</v>
      </c>
      <c r="B81" s="77"/>
      <c r="C81" s="212" t="s">
        <v>87</v>
      </c>
      <c r="D81" s="212"/>
      <c r="E81" s="212"/>
      <c r="F81" s="83"/>
      <c r="G81" s="83"/>
      <c r="H81" s="83"/>
      <c r="I81" s="83"/>
      <c r="J81" s="94"/>
      <c r="K81" s="7"/>
    </row>
    <row r="82" spans="1:17" x14ac:dyDescent="0.25">
      <c r="A82" s="7">
        <v>5</v>
      </c>
      <c r="B82" s="77">
        <v>6</v>
      </c>
      <c r="C82" s="214" t="s">
        <v>88</v>
      </c>
      <c r="D82" s="214"/>
      <c r="E82" s="214"/>
      <c r="F82" s="81"/>
      <c r="G82" s="81"/>
      <c r="H82" s="81"/>
      <c r="I82" s="81"/>
      <c r="J82" s="91"/>
      <c r="K82" s="7"/>
    </row>
    <row r="83" spans="1:17" hidden="1" x14ac:dyDescent="0.25">
      <c r="A83" s="7" t="s">
        <v>40</v>
      </c>
    </row>
    <row r="84" spans="1:17" hidden="1" x14ac:dyDescent="0.25">
      <c r="A84" s="7" t="s">
        <v>40</v>
      </c>
    </row>
    <row r="85" spans="1:17" hidden="1" x14ac:dyDescent="0.25">
      <c r="A85" s="7" t="s">
        <v>40</v>
      </c>
    </row>
    <row r="86" spans="1:17" ht="27" customHeight="1" x14ac:dyDescent="0.25">
      <c r="A86" s="7" t="s">
        <v>54</v>
      </c>
      <c r="B86" s="79"/>
      <c r="C86" s="213" t="s">
        <v>89</v>
      </c>
      <c r="D86" s="213"/>
      <c r="E86" s="213"/>
      <c r="F86" s="213"/>
      <c r="G86" s="213"/>
      <c r="H86" s="213"/>
      <c r="I86" s="213"/>
      <c r="J86" s="79"/>
    </row>
    <row r="87" spans="1:17" hidden="1" x14ac:dyDescent="0.25">
      <c r="A87" s="7" t="s">
        <v>40</v>
      </c>
    </row>
    <row r="88" spans="1:17" x14ac:dyDescent="0.25">
      <c r="A88" s="7">
        <v>6</v>
      </c>
      <c r="B88" s="77" t="s">
        <v>90</v>
      </c>
      <c r="C88" s="113" t="s">
        <v>91</v>
      </c>
      <c r="D88" s="113"/>
      <c r="E88" s="113"/>
      <c r="F88" s="84"/>
      <c r="G88" s="84"/>
      <c r="H88" s="84"/>
      <c r="I88" s="84"/>
      <c r="J88" s="95"/>
      <c r="K88" s="7"/>
    </row>
    <row r="89" spans="1:17" ht="15.75" thickBot="1" x14ac:dyDescent="0.3">
      <c r="A89" s="7">
        <v>9</v>
      </c>
      <c r="B89" s="78" t="s">
        <v>92</v>
      </c>
      <c r="C89" s="209" t="s">
        <v>93</v>
      </c>
      <c r="D89" s="178"/>
      <c r="E89" s="178"/>
      <c r="F89" s="178"/>
      <c r="G89" s="178"/>
      <c r="H89" s="178"/>
      <c r="I89" s="178"/>
      <c r="J89" s="92"/>
    </row>
    <row r="90" spans="1:17" x14ac:dyDescent="0.25">
      <c r="A90" s="7" t="s">
        <v>44</v>
      </c>
      <c r="B90" s="78"/>
      <c r="C90" s="210"/>
      <c r="D90" s="210"/>
      <c r="E90" s="210"/>
      <c r="F90" s="82" t="s">
        <v>11</v>
      </c>
      <c r="G90" s="86">
        <v>5</v>
      </c>
      <c r="H90" s="88"/>
      <c r="I90" s="89"/>
      <c r="J90" s="93">
        <f>IF(AND(G90= "",H90= ""), 0, ROUND(ROUND(I90, 2) * ROUND(IF(H90="",G90,H90),  0), 2))</f>
        <v>0</v>
      </c>
      <c r="K90" s="7"/>
      <c r="M90" s="14">
        <v>0.2</v>
      </c>
      <c r="Q90" s="7">
        <v>1432</v>
      </c>
    </row>
    <row r="91" spans="1:17" ht="16.5" thickTop="1" thickBot="1" x14ac:dyDescent="0.3">
      <c r="A91" s="7">
        <v>9</v>
      </c>
      <c r="B91" s="78" t="s">
        <v>94</v>
      </c>
      <c r="C91" s="209" t="s">
        <v>95</v>
      </c>
      <c r="D91" s="178"/>
      <c r="E91" s="178"/>
      <c r="F91" s="178"/>
      <c r="G91" s="178"/>
      <c r="H91" s="178"/>
      <c r="I91" s="178"/>
      <c r="J91" s="92"/>
    </row>
    <row r="92" spans="1:17" hidden="1" x14ac:dyDescent="0.25">
      <c r="A92" s="7" t="s">
        <v>60</v>
      </c>
    </row>
    <row r="93" spans="1:17" hidden="1" x14ac:dyDescent="0.25">
      <c r="A93" s="7" t="s">
        <v>60</v>
      </c>
    </row>
    <row r="94" spans="1:17" hidden="1" x14ac:dyDescent="0.25">
      <c r="A94" s="7" t="s">
        <v>60</v>
      </c>
    </row>
    <row r="95" spans="1:17" hidden="1" x14ac:dyDescent="0.25">
      <c r="A95" s="7" t="s">
        <v>60</v>
      </c>
    </row>
    <row r="96" spans="1:17" hidden="1" x14ac:dyDescent="0.25">
      <c r="A96" s="7" t="s">
        <v>60</v>
      </c>
    </row>
    <row r="97" spans="1:17" hidden="1" x14ac:dyDescent="0.25">
      <c r="A97" s="7" t="s">
        <v>60</v>
      </c>
    </row>
    <row r="98" spans="1:17" hidden="1" x14ac:dyDescent="0.25">
      <c r="A98" s="7" t="s">
        <v>60</v>
      </c>
    </row>
    <row r="99" spans="1:17" hidden="1" x14ac:dyDescent="0.25">
      <c r="A99" s="7" t="s">
        <v>60</v>
      </c>
    </row>
    <row r="100" spans="1:17" hidden="1" x14ac:dyDescent="0.25">
      <c r="A100" s="7" t="s">
        <v>60</v>
      </c>
    </row>
    <row r="101" spans="1:17" hidden="1" x14ac:dyDescent="0.25">
      <c r="A101" s="7" t="s">
        <v>60</v>
      </c>
    </row>
    <row r="102" spans="1:17" hidden="1" x14ac:dyDescent="0.25">
      <c r="A102" s="7" t="s">
        <v>60</v>
      </c>
    </row>
    <row r="103" spans="1:17" hidden="1" x14ac:dyDescent="0.25">
      <c r="A103" s="7" t="s">
        <v>60</v>
      </c>
    </row>
    <row r="104" spans="1:17" hidden="1" x14ac:dyDescent="0.25">
      <c r="A104" s="7" t="s">
        <v>60</v>
      </c>
    </row>
    <row r="105" spans="1:17" hidden="1" x14ac:dyDescent="0.25">
      <c r="A105" s="7" t="s">
        <v>60</v>
      </c>
    </row>
    <row r="106" spans="1:17" hidden="1" x14ac:dyDescent="0.25">
      <c r="A106" s="7" t="s">
        <v>60</v>
      </c>
    </row>
    <row r="107" spans="1:17" ht="16.5" thickTop="1" thickBot="1" x14ac:dyDescent="0.3">
      <c r="A107" s="7" t="s">
        <v>44</v>
      </c>
      <c r="B107" s="78" t="s">
        <v>96</v>
      </c>
      <c r="C107" s="210"/>
      <c r="D107" s="210"/>
      <c r="E107" s="210"/>
      <c r="F107" s="82" t="s">
        <v>10</v>
      </c>
      <c r="G107" s="87">
        <v>110</v>
      </c>
      <c r="H107" s="89"/>
      <c r="I107" s="89"/>
      <c r="J107" s="93">
        <f>IF(AND(G107= "",H107= ""), 0, ROUND(ROUND(I107, 2) * ROUND(IF(H107="",G107,H107),  2), 2))</f>
        <v>0</v>
      </c>
      <c r="K107" s="7"/>
      <c r="M107" s="14">
        <v>0.2</v>
      </c>
      <c r="Q107" s="7">
        <v>1432</v>
      </c>
    </row>
    <row r="108" spans="1:17" ht="16.5" thickTop="1" thickBot="1" x14ac:dyDescent="0.3">
      <c r="A108" s="7">
        <v>9</v>
      </c>
      <c r="B108" s="78" t="s">
        <v>97</v>
      </c>
      <c r="C108" s="209" t="s">
        <v>98</v>
      </c>
      <c r="D108" s="178"/>
      <c r="E108" s="178"/>
      <c r="F108" s="178"/>
      <c r="G108" s="178"/>
      <c r="H108" s="178"/>
      <c r="I108" s="178"/>
      <c r="J108" s="92"/>
    </row>
    <row r="109" spans="1:17" hidden="1" x14ac:dyDescent="0.25">
      <c r="A109" s="7" t="s">
        <v>60</v>
      </c>
    </row>
    <row r="110" spans="1:17" hidden="1" x14ac:dyDescent="0.25">
      <c r="A110" s="7" t="s">
        <v>60</v>
      </c>
    </row>
    <row r="111" spans="1:17" ht="16.5" thickTop="1" thickBot="1" x14ac:dyDescent="0.3">
      <c r="A111" s="7" t="s">
        <v>44</v>
      </c>
      <c r="B111" s="78" t="s">
        <v>96</v>
      </c>
      <c r="C111" s="210"/>
      <c r="D111" s="210"/>
      <c r="E111" s="210"/>
      <c r="F111" s="82" t="s">
        <v>67</v>
      </c>
      <c r="G111" s="87">
        <v>37</v>
      </c>
      <c r="H111" s="89"/>
      <c r="I111" s="89"/>
      <c r="J111" s="93">
        <f>IF(AND(G111= "",H111= ""), 0, ROUND(ROUND(I111, 2) * ROUND(IF(H111="",G111,H111),  2), 2))</f>
        <v>0</v>
      </c>
      <c r="K111" s="7"/>
      <c r="M111" s="14">
        <v>0.2</v>
      </c>
      <c r="Q111" s="7">
        <v>1432</v>
      </c>
    </row>
    <row r="112" spans="1:17" ht="16.5" thickTop="1" thickBot="1" x14ac:dyDescent="0.3">
      <c r="A112" s="7">
        <v>9</v>
      </c>
      <c r="B112" s="78" t="s">
        <v>99</v>
      </c>
      <c r="C112" s="209" t="s">
        <v>100</v>
      </c>
      <c r="D112" s="178"/>
      <c r="E112" s="178"/>
      <c r="F112" s="178"/>
      <c r="G112" s="178"/>
      <c r="H112" s="178"/>
      <c r="I112" s="178"/>
      <c r="J112" s="92"/>
    </row>
    <row r="113" spans="1:17" hidden="1" x14ac:dyDescent="0.25">
      <c r="A113" s="7" t="s">
        <v>60</v>
      </c>
    </row>
    <row r="114" spans="1:17" hidden="1" x14ac:dyDescent="0.25">
      <c r="A114" s="7" t="s">
        <v>60</v>
      </c>
    </row>
    <row r="115" spans="1:17" ht="16.5" thickTop="1" thickBot="1" x14ac:dyDescent="0.3">
      <c r="A115" s="7" t="s">
        <v>44</v>
      </c>
      <c r="B115" s="78" t="s">
        <v>96</v>
      </c>
      <c r="C115" s="210"/>
      <c r="D115" s="210"/>
      <c r="E115" s="210"/>
      <c r="F115" s="82" t="s">
        <v>10</v>
      </c>
      <c r="G115" s="87">
        <v>37</v>
      </c>
      <c r="H115" s="89"/>
      <c r="I115" s="89"/>
      <c r="J115" s="93">
        <f>IF(AND(G115= "",H115= ""), 0, ROUND(ROUND(I115, 2) * ROUND(IF(H115="",G115,H115),  2), 2))</f>
        <v>0</v>
      </c>
      <c r="K115" s="7"/>
      <c r="M115" s="14">
        <v>0.2</v>
      </c>
      <c r="Q115" s="7">
        <v>1432</v>
      </c>
    </row>
    <row r="116" spans="1:17" ht="16.5" thickTop="1" thickBot="1" x14ac:dyDescent="0.3">
      <c r="A116" s="7">
        <v>9</v>
      </c>
      <c r="B116" s="78" t="s">
        <v>101</v>
      </c>
      <c r="C116" s="209" t="s">
        <v>102</v>
      </c>
      <c r="D116" s="178"/>
      <c r="E116" s="178"/>
      <c r="F116" s="178"/>
      <c r="G116" s="178"/>
      <c r="H116" s="178"/>
      <c r="I116" s="178"/>
      <c r="J116" s="92"/>
    </row>
    <row r="117" spans="1:17" hidden="1" x14ac:dyDescent="0.25">
      <c r="A117" s="7" t="s">
        <v>60</v>
      </c>
    </row>
    <row r="118" spans="1:17" hidden="1" x14ac:dyDescent="0.25">
      <c r="A118" s="7" t="s">
        <v>60</v>
      </c>
    </row>
    <row r="119" spans="1:17" hidden="1" x14ac:dyDescent="0.25">
      <c r="A119" s="7" t="s">
        <v>60</v>
      </c>
    </row>
    <row r="120" spans="1:17" hidden="1" x14ac:dyDescent="0.25">
      <c r="A120" s="7" t="s">
        <v>60</v>
      </c>
    </row>
    <row r="121" spans="1:17" hidden="1" x14ac:dyDescent="0.25">
      <c r="A121" s="7" t="s">
        <v>60</v>
      </c>
    </row>
    <row r="122" spans="1:17" ht="16.5" thickTop="1" thickBot="1" x14ac:dyDescent="0.3">
      <c r="A122" s="7" t="s">
        <v>44</v>
      </c>
      <c r="B122" s="78" t="s">
        <v>96</v>
      </c>
      <c r="C122" s="210"/>
      <c r="D122" s="210"/>
      <c r="E122" s="210"/>
      <c r="F122" s="82" t="s">
        <v>10</v>
      </c>
      <c r="G122" s="87">
        <v>27</v>
      </c>
      <c r="H122" s="89"/>
      <c r="I122" s="89"/>
      <c r="J122" s="93">
        <f>IF(AND(G122= "",H122= ""), 0, ROUND(ROUND(I122, 2) * ROUND(IF(H122="",G122,H122),  2), 2))</f>
        <v>0</v>
      </c>
      <c r="K122" s="7"/>
      <c r="M122" s="14">
        <v>0.2</v>
      </c>
      <c r="Q122" s="7">
        <v>1432</v>
      </c>
    </row>
    <row r="123" spans="1:17" hidden="1" x14ac:dyDescent="0.25">
      <c r="A123" s="7" t="s">
        <v>103</v>
      </c>
    </row>
    <row r="124" spans="1:17" ht="15.75" thickTop="1" x14ac:dyDescent="0.25">
      <c r="A124" s="7">
        <v>6</v>
      </c>
      <c r="B124" s="77" t="s">
        <v>104</v>
      </c>
      <c r="C124" s="113" t="s">
        <v>105</v>
      </c>
      <c r="D124" s="113"/>
      <c r="E124" s="113"/>
      <c r="F124" s="84"/>
      <c r="G124" s="84"/>
      <c r="H124" s="84"/>
      <c r="I124" s="84"/>
      <c r="J124" s="95"/>
      <c r="K124" s="7"/>
    </row>
    <row r="125" spans="1:17" ht="15.75" thickBot="1" x14ac:dyDescent="0.3">
      <c r="A125" s="7">
        <v>9</v>
      </c>
      <c r="B125" s="78" t="s">
        <v>106</v>
      </c>
      <c r="C125" s="209" t="s">
        <v>107</v>
      </c>
      <c r="D125" s="178"/>
      <c r="E125" s="178"/>
      <c r="F125" s="178"/>
      <c r="G125" s="178"/>
      <c r="H125" s="178"/>
      <c r="I125" s="178"/>
      <c r="J125" s="92"/>
    </row>
    <row r="126" spans="1:17" hidden="1" x14ac:dyDescent="0.25">
      <c r="A126" s="7" t="s">
        <v>60</v>
      </c>
    </row>
    <row r="127" spans="1:17" hidden="1" x14ac:dyDescent="0.25">
      <c r="A127" s="7" t="s">
        <v>60</v>
      </c>
    </row>
    <row r="128" spans="1:17" hidden="1" x14ac:dyDescent="0.25">
      <c r="A128" s="7" t="s">
        <v>60</v>
      </c>
    </row>
    <row r="129" spans="1:17" hidden="1" x14ac:dyDescent="0.25">
      <c r="A129" s="7" t="s">
        <v>60</v>
      </c>
    </row>
    <row r="130" spans="1:17" hidden="1" x14ac:dyDescent="0.25">
      <c r="A130" s="7" t="s">
        <v>60</v>
      </c>
    </row>
    <row r="131" spans="1:17" hidden="1" x14ac:dyDescent="0.25">
      <c r="A131" s="7" t="s">
        <v>60</v>
      </c>
    </row>
    <row r="132" spans="1:17" hidden="1" x14ac:dyDescent="0.25">
      <c r="A132" s="7" t="s">
        <v>60</v>
      </c>
    </row>
    <row r="133" spans="1:17" ht="16.5" thickTop="1" thickBot="1" x14ac:dyDescent="0.3">
      <c r="A133" s="7" t="s">
        <v>44</v>
      </c>
      <c r="B133" s="78"/>
      <c r="C133" s="210"/>
      <c r="D133" s="210"/>
      <c r="E133" s="210"/>
      <c r="F133" s="82" t="s">
        <v>10</v>
      </c>
      <c r="G133" s="87">
        <v>30</v>
      </c>
      <c r="H133" s="89"/>
      <c r="I133" s="89"/>
      <c r="J133" s="93">
        <f>IF(AND(G133= "",H133= ""), 0, ROUND(ROUND(I133, 2) * ROUND(IF(H133="",G133,H133),  2), 2))</f>
        <v>0</v>
      </c>
      <c r="K133" s="7"/>
      <c r="M133" s="14">
        <v>0.2</v>
      </c>
      <c r="Q133" s="7">
        <v>1432</v>
      </c>
    </row>
    <row r="134" spans="1:17" ht="16.5" thickTop="1" thickBot="1" x14ac:dyDescent="0.3">
      <c r="A134" s="7">
        <v>9</v>
      </c>
      <c r="B134" s="78" t="s">
        <v>108</v>
      </c>
      <c r="C134" s="209" t="s">
        <v>109</v>
      </c>
      <c r="D134" s="178"/>
      <c r="E134" s="178"/>
      <c r="F134" s="178"/>
      <c r="G134" s="178"/>
      <c r="H134" s="178"/>
      <c r="I134" s="178"/>
      <c r="J134" s="92"/>
    </row>
    <row r="135" spans="1:17" hidden="1" x14ac:dyDescent="0.25">
      <c r="A135" s="7" t="s">
        <v>60</v>
      </c>
    </row>
    <row r="136" spans="1:17" hidden="1" x14ac:dyDescent="0.25">
      <c r="A136" s="7" t="s">
        <v>60</v>
      </c>
    </row>
    <row r="137" spans="1:17" ht="16.5" thickTop="1" thickBot="1" x14ac:dyDescent="0.3">
      <c r="A137" s="7" t="s">
        <v>44</v>
      </c>
      <c r="B137" s="78"/>
      <c r="C137" s="210"/>
      <c r="D137" s="210"/>
      <c r="E137" s="210"/>
      <c r="F137" s="82" t="s">
        <v>10</v>
      </c>
      <c r="G137" s="87">
        <v>12</v>
      </c>
      <c r="H137" s="89"/>
      <c r="I137" s="89"/>
      <c r="J137" s="93">
        <f>IF(AND(G137= "",H137= ""), 0, ROUND(ROUND(I137, 2) * ROUND(IF(H137="",G137,H137),  2), 2))</f>
        <v>0</v>
      </c>
      <c r="K137" s="7"/>
      <c r="M137" s="14">
        <v>0.2</v>
      </c>
      <c r="Q137" s="7">
        <v>1432</v>
      </c>
    </row>
    <row r="138" spans="1:17" ht="16.5" thickTop="1" thickBot="1" x14ac:dyDescent="0.3">
      <c r="A138" s="7">
        <v>9</v>
      </c>
      <c r="B138" s="103" t="s">
        <v>110</v>
      </c>
      <c r="C138" s="202" t="s">
        <v>111</v>
      </c>
      <c r="D138" s="203"/>
      <c r="E138" s="203"/>
      <c r="F138" s="203"/>
      <c r="G138" s="203"/>
      <c r="H138" s="203"/>
      <c r="I138" s="203"/>
      <c r="J138" s="105"/>
    </row>
    <row r="139" spans="1:17" hidden="1" x14ac:dyDescent="0.25">
      <c r="A139" s="7" t="s">
        <v>60</v>
      </c>
      <c r="B139" s="101"/>
      <c r="C139" s="102"/>
      <c r="D139" s="102"/>
      <c r="E139" s="102"/>
      <c r="F139" s="101"/>
      <c r="G139" s="101"/>
      <c r="H139" s="101"/>
      <c r="I139" s="101"/>
      <c r="J139" s="101"/>
    </row>
    <row r="140" spans="1:17" hidden="1" x14ac:dyDescent="0.25">
      <c r="A140" s="7" t="s">
        <v>60</v>
      </c>
      <c r="B140" s="101"/>
      <c r="C140" s="102"/>
      <c r="D140" s="102"/>
      <c r="E140" s="102"/>
      <c r="F140" s="101"/>
      <c r="G140" s="101"/>
      <c r="H140" s="101"/>
      <c r="I140" s="101"/>
      <c r="J140" s="101"/>
    </row>
    <row r="141" spans="1:17" ht="16.5" thickTop="1" thickBot="1" x14ac:dyDescent="0.3">
      <c r="A141" s="7" t="s">
        <v>44</v>
      </c>
      <c r="B141" s="103"/>
      <c r="C141" s="204"/>
      <c r="D141" s="204"/>
      <c r="E141" s="204"/>
      <c r="F141" s="106" t="s">
        <v>67</v>
      </c>
      <c r="G141" s="111">
        <v>12</v>
      </c>
      <c r="H141" s="109"/>
      <c r="I141" s="109"/>
      <c r="J141" s="110">
        <f>IF(AND(G141= "",H141= ""), 0, ROUND(ROUND(I141, 2) * ROUND(IF(H141="",G141,H141),  2), 2))</f>
        <v>0</v>
      </c>
      <c r="K141" s="7" t="s">
        <v>48</v>
      </c>
      <c r="L141" s="7">
        <v>473</v>
      </c>
      <c r="M141" s="14">
        <v>0.2</v>
      </c>
      <c r="Q141" s="7">
        <v>1432</v>
      </c>
    </row>
    <row r="142" spans="1:17" ht="16.5" thickTop="1" thickBot="1" x14ac:dyDescent="0.3">
      <c r="A142" s="7">
        <v>9</v>
      </c>
      <c r="B142" s="103" t="s">
        <v>112</v>
      </c>
      <c r="C142" s="202" t="s">
        <v>113</v>
      </c>
      <c r="D142" s="203"/>
      <c r="E142" s="203"/>
      <c r="F142" s="203"/>
      <c r="G142" s="203"/>
      <c r="H142" s="203"/>
      <c r="I142" s="203"/>
      <c r="J142" s="105"/>
    </row>
    <row r="143" spans="1:17" hidden="1" x14ac:dyDescent="0.25">
      <c r="A143" s="7" t="s">
        <v>60</v>
      </c>
      <c r="B143" s="101"/>
      <c r="C143" s="102"/>
      <c r="D143" s="102"/>
      <c r="E143" s="102"/>
      <c r="F143" s="101"/>
      <c r="G143" s="101"/>
      <c r="H143" s="101"/>
      <c r="I143" s="101"/>
      <c r="J143" s="101"/>
    </row>
    <row r="144" spans="1:17" hidden="1" x14ac:dyDescent="0.25">
      <c r="A144" s="7" t="s">
        <v>60</v>
      </c>
      <c r="B144" s="101"/>
      <c r="C144" s="102"/>
      <c r="D144" s="102"/>
      <c r="E144" s="102"/>
      <c r="F144" s="101"/>
      <c r="G144" s="101"/>
      <c r="H144" s="101"/>
      <c r="I144" s="101"/>
      <c r="J144" s="101"/>
    </row>
    <row r="145" spans="1:17" hidden="1" x14ac:dyDescent="0.25">
      <c r="A145" s="7" t="s">
        <v>60</v>
      </c>
      <c r="B145" s="101"/>
      <c r="C145" s="102"/>
      <c r="D145" s="102"/>
      <c r="E145" s="102"/>
      <c r="F145" s="101"/>
      <c r="G145" s="101"/>
      <c r="H145" s="101"/>
      <c r="I145" s="101"/>
      <c r="J145" s="101"/>
    </row>
    <row r="146" spans="1:17" hidden="1" x14ac:dyDescent="0.25">
      <c r="A146" s="7" t="s">
        <v>60</v>
      </c>
      <c r="B146" s="101"/>
      <c r="C146" s="102"/>
      <c r="D146" s="102"/>
      <c r="E146" s="102"/>
      <c r="F146" s="101"/>
      <c r="G146" s="101"/>
      <c r="H146" s="101"/>
      <c r="I146" s="101"/>
      <c r="J146" s="101"/>
    </row>
    <row r="147" spans="1:17" hidden="1" x14ac:dyDescent="0.25">
      <c r="A147" s="7" t="s">
        <v>60</v>
      </c>
      <c r="B147" s="101"/>
      <c r="C147" s="102"/>
      <c r="D147" s="102"/>
      <c r="E147" s="102"/>
      <c r="F147" s="101"/>
      <c r="G147" s="101"/>
      <c r="H147" s="101"/>
      <c r="I147" s="101"/>
      <c r="J147" s="101"/>
    </row>
    <row r="148" spans="1:17" ht="16.5" thickTop="1" thickBot="1" x14ac:dyDescent="0.3">
      <c r="A148" s="7" t="s">
        <v>44</v>
      </c>
      <c r="B148" s="103"/>
      <c r="C148" s="204"/>
      <c r="D148" s="204"/>
      <c r="E148" s="204"/>
      <c r="F148" s="106" t="s">
        <v>10</v>
      </c>
      <c r="G148" s="111">
        <v>5</v>
      </c>
      <c r="H148" s="109"/>
      <c r="I148" s="109"/>
      <c r="J148" s="110">
        <f>IF(AND(G148= "",H148= ""), 0, ROUND(ROUND(I148, 2) * ROUND(IF(H148="",G148,H148),  2), 2))</f>
        <v>0</v>
      </c>
      <c r="K148" s="7" t="s">
        <v>48</v>
      </c>
      <c r="L148" s="7">
        <v>43704</v>
      </c>
      <c r="M148" s="14">
        <v>0.2</v>
      </c>
      <c r="Q148" s="7">
        <v>1432</v>
      </c>
    </row>
    <row r="149" spans="1:17" ht="16.5" thickTop="1" thickBot="1" x14ac:dyDescent="0.3">
      <c r="A149" s="7">
        <v>9</v>
      </c>
      <c r="B149" s="103" t="s">
        <v>114</v>
      </c>
      <c r="C149" s="202" t="s">
        <v>115</v>
      </c>
      <c r="D149" s="203"/>
      <c r="E149" s="203"/>
      <c r="F149" s="203"/>
      <c r="G149" s="203"/>
      <c r="H149" s="203"/>
      <c r="I149" s="203"/>
      <c r="J149" s="105"/>
    </row>
    <row r="150" spans="1:17" hidden="1" x14ac:dyDescent="0.25">
      <c r="A150" s="7" t="s">
        <v>60</v>
      </c>
      <c r="B150" s="101"/>
      <c r="C150" s="102"/>
      <c r="D150" s="102"/>
      <c r="E150" s="102"/>
      <c r="F150" s="101"/>
      <c r="G150" s="101"/>
      <c r="H150" s="101"/>
      <c r="I150" s="101"/>
      <c r="J150" s="101"/>
    </row>
    <row r="151" spans="1:17" hidden="1" x14ac:dyDescent="0.25">
      <c r="A151" s="7" t="s">
        <v>60</v>
      </c>
      <c r="B151" s="101"/>
      <c r="C151" s="102"/>
      <c r="D151" s="102"/>
      <c r="E151" s="102"/>
      <c r="F151" s="101"/>
      <c r="G151" s="101"/>
      <c r="H151" s="101"/>
      <c r="I151" s="101"/>
      <c r="J151" s="101"/>
    </row>
    <row r="152" spans="1:17" ht="16.5" thickTop="1" thickBot="1" x14ac:dyDescent="0.3">
      <c r="A152" s="7" t="s">
        <v>44</v>
      </c>
      <c r="B152" s="103"/>
      <c r="C152" s="204"/>
      <c r="D152" s="204"/>
      <c r="E152" s="204"/>
      <c r="F152" s="106" t="s">
        <v>10</v>
      </c>
      <c r="G152" s="111">
        <v>9</v>
      </c>
      <c r="H152" s="109"/>
      <c r="I152" s="109"/>
      <c r="J152" s="110">
        <f>IF(AND(G152= "",H152= ""), 0, ROUND(ROUND(I152, 2) * ROUND(IF(H152="",G152,H152),  2), 2))</f>
        <v>0</v>
      </c>
      <c r="K152" s="7" t="s">
        <v>48</v>
      </c>
      <c r="L152" s="7">
        <v>49587</v>
      </c>
      <c r="M152" s="14">
        <v>0.2</v>
      </c>
      <c r="Q152" s="7">
        <v>1432</v>
      </c>
    </row>
    <row r="153" spans="1:17" hidden="1" x14ac:dyDescent="0.25">
      <c r="A153" s="7" t="s">
        <v>103</v>
      </c>
    </row>
    <row r="154" spans="1:17" ht="15.75" thickTop="1" x14ac:dyDescent="0.25">
      <c r="A154" s="7">
        <v>6</v>
      </c>
      <c r="B154" s="77" t="s">
        <v>116</v>
      </c>
      <c r="C154" s="113" t="s">
        <v>117</v>
      </c>
      <c r="D154" s="113"/>
      <c r="E154" s="113"/>
      <c r="F154" s="84"/>
      <c r="G154" s="84"/>
      <c r="H154" s="84"/>
      <c r="I154" s="84"/>
      <c r="J154" s="95"/>
      <c r="K154" s="7"/>
    </row>
    <row r="155" spans="1:17" ht="15.75" thickBot="1" x14ac:dyDescent="0.3">
      <c r="A155" s="7">
        <v>9</v>
      </c>
      <c r="B155" s="78" t="s">
        <v>118</v>
      </c>
      <c r="C155" s="209" t="s">
        <v>107</v>
      </c>
      <c r="D155" s="178"/>
      <c r="E155" s="178"/>
      <c r="F155" s="178"/>
      <c r="G155" s="178"/>
      <c r="H155" s="178"/>
      <c r="I155" s="178"/>
      <c r="J155" s="92"/>
    </row>
    <row r="156" spans="1:17" hidden="1" x14ac:dyDescent="0.25">
      <c r="A156" s="7" t="s">
        <v>60</v>
      </c>
    </row>
    <row r="157" spans="1:17" hidden="1" x14ac:dyDescent="0.25">
      <c r="A157" s="7" t="s">
        <v>60</v>
      </c>
    </row>
    <row r="158" spans="1:17" hidden="1" x14ac:dyDescent="0.25">
      <c r="A158" s="7" t="s">
        <v>60</v>
      </c>
    </row>
    <row r="159" spans="1:17" hidden="1" x14ac:dyDescent="0.25">
      <c r="A159" s="7" t="s">
        <v>60</v>
      </c>
    </row>
    <row r="160" spans="1:17" hidden="1" x14ac:dyDescent="0.25">
      <c r="A160" s="7" t="s">
        <v>60</v>
      </c>
    </row>
    <row r="161" spans="1:17" hidden="1" x14ac:dyDescent="0.25">
      <c r="A161" s="7" t="s">
        <v>60</v>
      </c>
    </row>
    <row r="162" spans="1:17" hidden="1" x14ac:dyDescent="0.25">
      <c r="A162" s="7" t="s">
        <v>60</v>
      </c>
    </row>
    <row r="163" spans="1:17" ht="16.5" thickTop="1" thickBot="1" x14ac:dyDescent="0.3">
      <c r="A163" s="7" t="s">
        <v>44</v>
      </c>
      <c r="B163" s="78"/>
      <c r="C163" s="210"/>
      <c r="D163" s="210"/>
      <c r="E163" s="210"/>
      <c r="F163" s="82" t="s">
        <v>10</v>
      </c>
      <c r="G163" s="87">
        <v>95</v>
      </c>
      <c r="H163" s="89"/>
      <c r="I163" s="89"/>
      <c r="J163" s="93">
        <f>IF(AND(G163= "",H163= ""), 0, ROUND(ROUND(I163, 2) * ROUND(IF(H163="",G163,H163),  2), 2))</f>
        <v>0</v>
      </c>
      <c r="K163" s="7"/>
      <c r="M163" s="14">
        <v>0.2</v>
      </c>
      <c r="Q163" s="7">
        <v>1432</v>
      </c>
    </row>
    <row r="164" spans="1:17" ht="16.5" thickTop="1" thickBot="1" x14ac:dyDescent="0.3">
      <c r="A164" s="7">
        <v>9</v>
      </c>
      <c r="B164" s="78" t="s">
        <v>119</v>
      </c>
      <c r="C164" s="209" t="s">
        <v>109</v>
      </c>
      <c r="D164" s="178"/>
      <c r="E164" s="178"/>
      <c r="F164" s="178"/>
      <c r="G164" s="178"/>
      <c r="H164" s="178"/>
      <c r="I164" s="178"/>
      <c r="J164" s="92"/>
    </row>
    <row r="165" spans="1:17" hidden="1" x14ac:dyDescent="0.25">
      <c r="A165" s="7" t="s">
        <v>60</v>
      </c>
    </row>
    <row r="166" spans="1:17" ht="16.5" thickTop="1" thickBot="1" x14ac:dyDescent="0.3">
      <c r="A166" s="7" t="s">
        <v>44</v>
      </c>
      <c r="B166" s="78"/>
      <c r="C166" s="210"/>
      <c r="D166" s="210"/>
      <c r="E166" s="210"/>
      <c r="F166" s="82" t="s">
        <v>10</v>
      </c>
      <c r="G166" s="87">
        <v>37</v>
      </c>
      <c r="H166" s="89"/>
      <c r="I166" s="89"/>
      <c r="J166" s="93">
        <f>IF(AND(G166= "",H166= ""), 0, ROUND(ROUND(I166, 2) * ROUND(IF(H166="",G166,H166),  2), 2))</f>
        <v>0</v>
      </c>
      <c r="K166" s="7"/>
      <c r="M166" s="14">
        <v>0.2</v>
      </c>
      <c r="Q166" s="7">
        <v>1432</v>
      </c>
    </row>
    <row r="167" spans="1:17" ht="16.5" thickTop="1" thickBot="1" x14ac:dyDescent="0.3">
      <c r="A167" s="7">
        <v>9</v>
      </c>
      <c r="B167" s="103" t="s">
        <v>120</v>
      </c>
      <c r="C167" s="202" t="s">
        <v>111</v>
      </c>
      <c r="D167" s="203"/>
      <c r="E167" s="203"/>
      <c r="F167" s="203"/>
      <c r="G167" s="203"/>
      <c r="H167" s="203"/>
      <c r="I167" s="203"/>
      <c r="J167" s="105"/>
    </row>
    <row r="168" spans="1:17" hidden="1" x14ac:dyDescent="0.25">
      <c r="A168" s="7" t="s">
        <v>60</v>
      </c>
      <c r="B168" s="101"/>
      <c r="C168" s="102"/>
      <c r="D168" s="102"/>
      <c r="E168" s="102"/>
      <c r="F168" s="101"/>
      <c r="G168" s="101"/>
      <c r="H168" s="101"/>
      <c r="I168" s="101"/>
      <c r="J168" s="101"/>
    </row>
    <row r="169" spans="1:17" ht="16.5" thickTop="1" thickBot="1" x14ac:dyDescent="0.3">
      <c r="A169" s="7" t="s">
        <v>44</v>
      </c>
      <c r="B169" s="103"/>
      <c r="C169" s="204"/>
      <c r="D169" s="204"/>
      <c r="E169" s="204"/>
      <c r="F169" s="106" t="s">
        <v>67</v>
      </c>
      <c r="G169" s="111">
        <v>37</v>
      </c>
      <c r="H169" s="109"/>
      <c r="I169" s="109"/>
      <c r="J169" s="110">
        <f>IF(AND(G169= "",H169= ""), 0, ROUND(ROUND(I169, 2) * ROUND(IF(H169="",G169,H169),  2), 2))</f>
        <v>0</v>
      </c>
      <c r="K169" s="7" t="s">
        <v>48</v>
      </c>
      <c r="L169" s="7">
        <v>4644</v>
      </c>
      <c r="M169" s="14">
        <v>0.2</v>
      </c>
      <c r="Q169" s="7">
        <v>1432</v>
      </c>
    </row>
    <row r="170" spans="1:17" ht="16.5" thickTop="1" thickBot="1" x14ac:dyDescent="0.3">
      <c r="A170" s="7">
        <v>9</v>
      </c>
      <c r="B170" s="103" t="s">
        <v>121</v>
      </c>
      <c r="C170" s="202" t="s">
        <v>113</v>
      </c>
      <c r="D170" s="203"/>
      <c r="E170" s="203"/>
      <c r="F170" s="203"/>
      <c r="G170" s="203"/>
      <c r="H170" s="203"/>
      <c r="I170" s="203"/>
      <c r="J170" s="105"/>
    </row>
    <row r="171" spans="1:17" hidden="1" x14ac:dyDescent="0.25">
      <c r="A171" s="7" t="s">
        <v>60</v>
      </c>
      <c r="B171" s="101"/>
      <c r="C171" s="102"/>
      <c r="D171" s="102"/>
      <c r="E171" s="102"/>
      <c r="F171" s="101"/>
      <c r="G171" s="101"/>
      <c r="H171" s="101"/>
      <c r="I171" s="101"/>
      <c r="J171" s="101"/>
    </row>
    <row r="172" spans="1:17" hidden="1" x14ac:dyDescent="0.25">
      <c r="A172" s="7" t="s">
        <v>60</v>
      </c>
      <c r="B172" s="101"/>
      <c r="C172" s="102"/>
      <c r="D172" s="102"/>
      <c r="E172" s="102"/>
      <c r="F172" s="101"/>
      <c r="G172" s="101"/>
      <c r="H172" s="101"/>
      <c r="I172" s="101"/>
      <c r="J172" s="101"/>
    </row>
    <row r="173" spans="1:17" hidden="1" x14ac:dyDescent="0.25">
      <c r="A173" s="7" t="s">
        <v>60</v>
      </c>
      <c r="B173" s="101"/>
      <c r="C173" s="102"/>
      <c r="D173" s="102"/>
      <c r="E173" s="102"/>
      <c r="F173" s="101"/>
      <c r="G173" s="101"/>
      <c r="H173" s="101"/>
      <c r="I173" s="101"/>
      <c r="J173" s="101"/>
    </row>
    <row r="174" spans="1:17" hidden="1" x14ac:dyDescent="0.25">
      <c r="A174" s="7" t="s">
        <v>60</v>
      </c>
      <c r="B174" s="101"/>
      <c r="C174" s="102"/>
      <c r="D174" s="102"/>
      <c r="E174" s="102"/>
      <c r="F174" s="101"/>
      <c r="G174" s="101"/>
      <c r="H174" s="101"/>
      <c r="I174" s="101"/>
      <c r="J174" s="101"/>
    </row>
    <row r="175" spans="1:17" hidden="1" x14ac:dyDescent="0.25">
      <c r="A175" s="7" t="s">
        <v>60</v>
      </c>
      <c r="B175" s="101"/>
      <c r="C175" s="102"/>
      <c r="D175" s="102"/>
      <c r="E175" s="102"/>
      <c r="F175" s="101"/>
      <c r="G175" s="101"/>
      <c r="H175" s="101"/>
      <c r="I175" s="101"/>
      <c r="J175" s="101"/>
    </row>
    <row r="176" spans="1:17" ht="16.5" thickTop="1" thickBot="1" x14ac:dyDescent="0.3">
      <c r="A176" s="7" t="s">
        <v>44</v>
      </c>
      <c r="B176" s="103"/>
      <c r="C176" s="204"/>
      <c r="D176" s="204"/>
      <c r="E176" s="204"/>
      <c r="F176" s="106" t="s">
        <v>10</v>
      </c>
      <c r="G176" s="111">
        <v>5</v>
      </c>
      <c r="H176" s="109"/>
      <c r="I176" s="109"/>
      <c r="J176" s="110">
        <f>IF(AND(G176= "",H176= ""), 0, ROUND(ROUND(I176, 2) * ROUND(IF(H176="",G176,H176),  2), 2))</f>
        <v>0</v>
      </c>
      <c r="K176" s="7" t="s">
        <v>48</v>
      </c>
      <c r="L176" s="7">
        <v>45295</v>
      </c>
      <c r="M176" s="14">
        <v>0.2</v>
      </c>
      <c r="Q176" s="7">
        <v>1432</v>
      </c>
    </row>
    <row r="177" spans="1:17" ht="16.5" thickTop="1" thickBot="1" x14ac:dyDescent="0.3">
      <c r="A177" s="7">
        <v>9</v>
      </c>
      <c r="B177" s="103" t="s">
        <v>122</v>
      </c>
      <c r="C177" s="202" t="s">
        <v>115</v>
      </c>
      <c r="D177" s="203"/>
      <c r="E177" s="203"/>
      <c r="F177" s="203"/>
      <c r="G177" s="203"/>
      <c r="H177" s="203"/>
      <c r="I177" s="203"/>
      <c r="J177" s="105"/>
    </row>
    <row r="178" spans="1:17" hidden="1" x14ac:dyDescent="0.25">
      <c r="A178" s="7" t="s">
        <v>60</v>
      </c>
      <c r="B178" s="101"/>
      <c r="C178" s="102"/>
      <c r="D178" s="102"/>
      <c r="E178" s="102"/>
      <c r="F178" s="101"/>
      <c r="G178" s="101"/>
      <c r="H178" s="101"/>
      <c r="I178" s="101"/>
      <c r="J178" s="101"/>
    </row>
    <row r="179" spans="1:17" ht="16.5" thickTop="1" thickBot="1" x14ac:dyDescent="0.3">
      <c r="A179" s="7" t="s">
        <v>44</v>
      </c>
      <c r="B179" s="103"/>
      <c r="C179" s="204"/>
      <c r="D179" s="204"/>
      <c r="E179" s="204"/>
      <c r="F179" s="106" t="s">
        <v>10</v>
      </c>
      <c r="G179" s="111">
        <v>27</v>
      </c>
      <c r="H179" s="109"/>
      <c r="I179" s="109"/>
      <c r="J179" s="110">
        <f>IF(AND(G179= "",H179= ""), 0, ROUND(ROUND(I179, 2) * ROUND(IF(H179="",G179,H179),  2), 2))</f>
        <v>0</v>
      </c>
      <c r="K179" s="7" t="s">
        <v>48</v>
      </c>
      <c r="L179" s="7">
        <v>49394</v>
      </c>
      <c r="M179" s="14">
        <v>0.2</v>
      </c>
      <c r="Q179" s="7">
        <v>1432</v>
      </c>
    </row>
    <row r="180" spans="1:17" hidden="1" x14ac:dyDescent="0.25">
      <c r="A180" s="7" t="s">
        <v>103</v>
      </c>
    </row>
    <row r="181" spans="1:17" ht="16.899999999999999" customHeight="1" thickTop="1" x14ac:dyDescent="0.25">
      <c r="A181" s="7">
        <v>6</v>
      </c>
      <c r="B181" s="77" t="s">
        <v>123</v>
      </c>
      <c r="C181" s="216" t="s">
        <v>124</v>
      </c>
      <c r="D181" s="216"/>
      <c r="E181" s="216"/>
      <c r="F181" s="84"/>
      <c r="G181" s="84"/>
      <c r="H181" s="84"/>
      <c r="I181" s="84"/>
      <c r="J181" s="95"/>
      <c r="K181" s="7"/>
    </row>
    <row r="182" spans="1:17" ht="15.75" thickBot="1" x14ac:dyDescent="0.3">
      <c r="A182" s="7">
        <v>9</v>
      </c>
      <c r="B182" s="78" t="s">
        <v>125</v>
      </c>
      <c r="C182" s="209" t="s">
        <v>107</v>
      </c>
      <c r="D182" s="178"/>
      <c r="E182" s="178"/>
      <c r="F182" s="178"/>
      <c r="G182" s="178"/>
      <c r="H182" s="178"/>
      <c r="I182" s="178"/>
      <c r="J182" s="92"/>
    </row>
    <row r="183" spans="1:17" hidden="1" x14ac:dyDescent="0.25">
      <c r="A183" s="7" t="s">
        <v>60</v>
      </c>
    </row>
    <row r="184" spans="1:17" ht="16.5" thickTop="1" thickBot="1" x14ac:dyDescent="0.3">
      <c r="A184" s="7" t="s">
        <v>44</v>
      </c>
      <c r="B184" s="78"/>
      <c r="C184" s="210"/>
      <c r="D184" s="210"/>
      <c r="E184" s="210"/>
      <c r="F184" s="82" t="s">
        <v>10</v>
      </c>
      <c r="G184" s="87">
        <v>110</v>
      </c>
      <c r="H184" s="89"/>
      <c r="I184" s="89"/>
      <c r="J184" s="93">
        <f>IF(AND(G184= "",H184= ""), 0, ROUND(ROUND(I184, 2) * ROUND(IF(H184="",G184,H184),  2), 2))</f>
        <v>0</v>
      </c>
      <c r="K184" s="7"/>
      <c r="M184" s="14">
        <v>0.2</v>
      </c>
      <c r="Q184" s="7">
        <v>1432</v>
      </c>
    </row>
    <row r="185" spans="1:17" ht="16.5" thickTop="1" thickBot="1" x14ac:dyDescent="0.3">
      <c r="A185" s="7">
        <v>9</v>
      </c>
      <c r="B185" s="78" t="s">
        <v>126</v>
      </c>
      <c r="C185" s="209" t="s">
        <v>109</v>
      </c>
      <c r="D185" s="178"/>
      <c r="E185" s="178"/>
      <c r="F185" s="178"/>
      <c r="G185" s="178"/>
      <c r="H185" s="178"/>
      <c r="I185" s="178"/>
      <c r="J185" s="92"/>
    </row>
    <row r="186" spans="1:17" hidden="1" x14ac:dyDescent="0.25">
      <c r="A186" s="7" t="s">
        <v>60</v>
      </c>
    </row>
    <row r="187" spans="1:17" ht="16.5" thickTop="1" thickBot="1" x14ac:dyDescent="0.3">
      <c r="A187" s="7" t="s">
        <v>44</v>
      </c>
      <c r="B187" s="78"/>
      <c r="C187" s="210"/>
      <c r="D187" s="210"/>
      <c r="E187" s="210"/>
      <c r="F187" s="82" t="s">
        <v>10</v>
      </c>
      <c r="G187" s="87">
        <v>37</v>
      </c>
      <c r="H187" s="89"/>
      <c r="I187" s="89"/>
      <c r="J187" s="93">
        <f>IF(AND(G187= "",H187= ""), 0, ROUND(ROUND(I187, 2) * ROUND(IF(H187="",G187,H187),  2), 2))</f>
        <v>0</v>
      </c>
      <c r="K187" s="7"/>
      <c r="M187" s="14">
        <v>0.2</v>
      </c>
      <c r="Q187" s="7">
        <v>1432</v>
      </c>
    </row>
    <row r="188" spans="1:17" ht="16.5" thickTop="1" thickBot="1" x14ac:dyDescent="0.3">
      <c r="A188" s="7">
        <v>9</v>
      </c>
      <c r="B188" s="103" t="s">
        <v>127</v>
      </c>
      <c r="C188" s="202" t="s">
        <v>111</v>
      </c>
      <c r="D188" s="203"/>
      <c r="E188" s="203"/>
      <c r="F188" s="203"/>
      <c r="G188" s="203"/>
      <c r="H188" s="203"/>
      <c r="I188" s="203"/>
      <c r="J188" s="105"/>
    </row>
    <row r="189" spans="1:17" hidden="1" x14ac:dyDescent="0.25">
      <c r="A189" s="7" t="s">
        <v>60</v>
      </c>
      <c r="B189" s="101"/>
      <c r="C189" s="102"/>
      <c r="D189" s="102"/>
      <c r="E189" s="102"/>
      <c r="F189" s="101"/>
      <c r="G189" s="101"/>
      <c r="H189" s="101"/>
      <c r="I189" s="101"/>
      <c r="J189" s="101"/>
    </row>
    <row r="190" spans="1:17" ht="16.5" thickTop="1" thickBot="1" x14ac:dyDescent="0.3">
      <c r="A190" s="7" t="s">
        <v>44</v>
      </c>
      <c r="B190" s="103"/>
      <c r="C190" s="204"/>
      <c r="D190" s="204"/>
      <c r="E190" s="204"/>
      <c r="F190" s="106" t="s">
        <v>67</v>
      </c>
      <c r="G190" s="111">
        <v>37</v>
      </c>
      <c r="H190" s="109"/>
      <c r="I190" s="109"/>
      <c r="J190" s="110">
        <f>IF(AND(G190= "",H190= ""), 0, ROUND(ROUND(I190, 2) * ROUND(IF(H190="",G190,H190),  2), 2))</f>
        <v>0</v>
      </c>
      <c r="K190" s="7" t="s">
        <v>48</v>
      </c>
      <c r="L190" s="7">
        <v>45805</v>
      </c>
      <c r="M190" s="14">
        <v>0.2</v>
      </c>
      <c r="Q190" s="7">
        <v>1432</v>
      </c>
    </row>
    <row r="191" spans="1:17" ht="15.75" thickTop="1" x14ac:dyDescent="0.25">
      <c r="A191" s="7"/>
      <c r="B191" s="103"/>
      <c r="C191" s="100"/>
      <c r="D191" s="100"/>
      <c r="E191" s="100"/>
      <c r="F191" s="129"/>
      <c r="G191" s="130"/>
      <c r="H191" s="131"/>
      <c r="I191" s="131"/>
      <c r="J191" s="132"/>
      <c r="K191" s="7"/>
      <c r="L191" s="7"/>
      <c r="M191" s="14"/>
      <c r="Q191" s="7"/>
    </row>
    <row r="192" spans="1:17" ht="15.75" thickBot="1" x14ac:dyDescent="0.3">
      <c r="A192" s="7">
        <v>9</v>
      </c>
      <c r="B192" s="103" t="s">
        <v>128</v>
      </c>
      <c r="C192" s="202" t="s">
        <v>113</v>
      </c>
      <c r="D192" s="203"/>
      <c r="E192" s="203"/>
      <c r="F192" s="203"/>
      <c r="G192" s="203"/>
      <c r="H192" s="203"/>
      <c r="I192" s="203"/>
      <c r="J192" s="105"/>
    </row>
    <row r="193" spans="1:17" hidden="1" x14ac:dyDescent="0.25">
      <c r="A193" s="7" t="s">
        <v>60</v>
      </c>
      <c r="B193" s="101"/>
      <c r="C193" s="102"/>
      <c r="D193" s="102"/>
      <c r="E193" s="102"/>
      <c r="F193" s="101"/>
      <c r="G193" s="101"/>
      <c r="H193" s="101"/>
      <c r="I193" s="101"/>
      <c r="J193" s="101"/>
    </row>
    <row r="194" spans="1:17" hidden="1" x14ac:dyDescent="0.25">
      <c r="A194" s="7" t="s">
        <v>60</v>
      </c>
      <c r="B194" s="101"/>
      <c r="C194" s="102"/>
      <c r="D194" s="102"/>
      <c r="E194" s="102"/>
      <c r="F194" s="101"/>
      <c r="G194" s="101"/>
      <c r="H194" s="101"/>
      <c r="I194" s="101"/>
      <c r="J194" s="101"/>
    </row>
    <row r="195" spans="1:17" hidden="1" x14ac:dyDescent="0.25">
      <c r="A195" s="7" t="s">
        <v>60</v>
      </c>
      <c r="B195" s="101"/>
      <c r="C195" s="102"/>
      <c r="D195" s="102"/>
      <c r="E195" s="102"/>
      <c r="F195" s="101"/>
      <c r="G195" s="101"/>
      <c r="H195" s="101"/>
      <c r="I195" s="101"/>
      <c r="J195" s="101"/>
    </row>
    <row r="196" spans="1:17" hidden="1" x14ac:dyDescent="0.25">
      <c r="A196" s="7" t="s">
        <v>60</v>
      </c>
      <c r="B196" s="101"/>
      <c r="C196" s="102"/>
      <c r="D196" s="102"/>
      <c r="E196" s="102"/>
      <c r="F196" s="101"/>
      <c r="G196" s="101"/>
      <c r="H196" s="101"/>
      <c r="I196" s="101"/>
      <c r="J196" s="101"/>
    </row>
    <row r="197" spans="1:17" hidden="1" x14ac:dyDescent="0.25">
      <c r="A197" s="7" t="s">
        <v>60</v>
      </c>
      <c r="B197" s="101"/>
      <c r="C197" s="102"/>
      <c r="D197" s="102"/>
      <c r="E197" s="102"/>
      <c r="F197" s="101"/>
      <c r="G197" s="101"/>
      <c r="H197" s="101"/>
      <c r="I197" s="101"/>
      <c r="J197" s="101"/>
    </row>
    <row r="198" spans="1:17" ht="16.5" thickTop="1" thickBot="1" x14ac:dyDescent="0.3">
      <c r="A198" s="7" t="s">
        <v>44</v>
      </c>
      <c r="B198" s="103"/>
      <c r="C198" s="204"/>
      <c r="D198" s="204"/>
      <c r="E198" s="204"/>
      <c r="F198" s="106" t="s">
        <v>10</v>
      </c>
      <c r="G198" s="111">
        <v>5</v>
      </c>
      <c r="H198" s="109"/>
      <c r="I198" s="109"/>
      <c r="J198" s="110">
        <f>IF(AND(G198= "",H198= ""), 0, ROUND(ROUND(I198, 2) * ROUND(IF(H198="",G198,H198),  2), 2))</f>
        <v>0</v>
      </c>
      <c r="K198" s="7" t="s">
        <v>48</v>
      </c>
      <c r="L198" s="7">
        <v>49798</v>
      </c>
      <c r="M198" s="14">
        <v>0.2</v>
      </c>
      <c r="Q198" s="7">
        <v>1432</v>
      </c>
    </row>
    <row r="199" spans="1:17" ht="16.5" thickTop="1" thickBot="1" x14ac:dyDescent="0.3">
      <c r="A199" s="7">
        <v>9</v>
      </c>
      <c r="B199" s="103" t="s">
        <v>129</v>
      </c>
      <c r="C199" s="202" t="s">
        <v>115</v>
      </c>
      <c r="D199" s="203"/>
      <c r="E199" s="203"/>
      <c r="F199" s="203"/>
      <c r="G199" s="203"/>
      <c r="H199" s="203"/>
      <c r="I199" s="203"/>
      <c r="J199" s="105"/>
    </row>
    <row r="200" spans="1:17" hidden="1" x14ac:dyDescent="0.25">
      <c r="A200" s="7" t="s">
        <v>60</v>
      </c>
      <c r="B200" s="101"/>
      <c r="C200" s="102"/>
      <c r="D200" s="102"/>
      <c r="E200" s="102"/>
      <c r="F200" s="101"/>
      <c r="G200" s="101"/>
      <c r="H200" s="101"/>
      <c r="I200" s="101"/>
      <c r="J200" s="101"/>
    </row>
    <row r="201" spans="1:17" ht="16.5" thickTop="1" thickBot="1" x14ac:dyDescent="0.3">
      <c r="A201" s="7" t="s">
        <v>44</v>
      </c>
      <c r="B201" s="103"/>
      <c r="C201" s="204"/>
      <c r="D201" s="204"/>
      <c r="E201" s="204"/>
      <c r="F201" s="106" t="s">
        <v>10</v>
      </c>
      <c r="G201" s="111">
        <v>27</v>
      </c>
      <c r="H201" s="109"/>
      <c r="I201" s="109"/>
      <c r="J201" s="110">
        <f>IF(AND(G201= "",H201= ""), 0, ROUND(ROUND(I201, 2) * ROUND(IF(H201="",G201,H201),  2), 2))</f>
        <v>0</v>
      </c>
      <c r="K201" s="7" t="s">
        <v>48</v>
      </c>
      <c r="L201" s="7">
        <v>49348</v>
      </c>
      <c r="M201" s="14">
        <v>0.2</v>
      </c>
      <c r="Q201" s="7">
        <v>1432</v>
      </c>
    </row>
    <row r="202" spans="1:17" hidden="1" x14ac:dyDescent="0.25">
      <c r="A202" s="7" t="s">
        <v>103</v>
      </c>
    </row>
    <row r="203" spans="1:17" hidden="1" x14ac:dyDescent="0.25">
      <c r="A203" s="7" t="s">
        <v>46</v>
      </c>
    </row>
    <row r="204" spans="1:17" ht="15.75" thickTop="1" x14ac:dyDescent="0.25">
      <c r="A204" s="7">
        <v>5</v>
      </c>
      <c r="B204" s="77">
        <v>7</v>
      </c>
      <c r="C204" s="97" t="s">
        <v>130</v>
      </c>
      <c r="D204" s="97"/>
      <c r="E204" s="97"/>
      <c r="F204" s="81"/>
      <c r="G204" s="81"/>
      <c r="H204" s="81"/>
      <c r="I204" s="81"/>
      <c r="J204" s="91"/>
      <c r="K204" s="7"/>
    </row>
    <row r="205" spans="1:17" hidden="1" x14ac:dyDescent="0.25">
      <c r="A205" s="7" t="s">
        <v>40</v>
      </c>
    </row>
    <row r="206" spans="1:17" x14ac:dyDescent="0.25">
      <c r="A206" s="7" t="s">
        <v>54</v>
      </c>
      <c r="B206" s="79"/>
      <c r="C206" s="213" t="s">
        <v>131</v>
      </c>
      <c r="D206" s="213"/>
      <c r="E206" s="213"/>
      <c r="F206" s="213"/>
      <c r="G206" s="213"/>
      <c r="H206" s="213"/>
      <c r="I206" s="213"/>
      <c r="J206" s="79"/>
    </row>
    <row r="207" spans="1:17" ht="15.75" thickBot="1" x14ac:dyDescent="0.3">
      <c r="A207" s="7">
        <v>9</v>
      </c>
      <c r="B207" s="78" t="s">
        <v>132</v>
      </c>
      <c r="C207" s="209" t="s">
        <v>133</v>
      </c>
      <c r="D207" s="178"/>
      <c r="E207" s="178"/>
      <c r="F207" s="178"/>
      <c r="G207" s="178"/>
      <c r="H207" s="178"/>
      <c r="I207" s="178"/>
      <c r="J207" s="92"/>
    </row>
    <row r="208" spans="1:17" ht="16.5" thickTop="1" thickBot="1" x14ac:dyDescent="0.3">
      <c r="A208" s="7" t="s">
        <v>44</v>
      </c>
      <c r="B208" s="78"/>
      <c r="C208" s="210"/>
      <c r="D208" s="210"/>
      <c r="E208" s="210"/>
      <c r="F208" s="82" t="s">
        <v>45</v>
      </c>
      <c r="G208" s="86">
        <v>1</v>
      </c>
      <c r="H208" s="88"/>
      <c r="I208" s="89"/>
      <c r="J208" s="93">
        <f>IF(AND(G208= "",H208= ""), 0, ROUND(ROUND(I208, 2) * ROUND(IF(H208="",G208,H208),  0), 2))</f>
        <v>0</v>
      </c>
      <c r="K208" s="7"/>
      <c r="M208" s="14">
        <v>0.2</v>
      </c>
      <c r="Q208" s="7">
        <v>1432</v>
      </c>
    </row>
    <row r="209" spans="1:17" hidden="1" x14ac:dyDescent="0.25">
      <c r="A209" s="7" t="s">
        <v>46</v>
      </c>
    </row>
    <row r="210" spans="1:17" ht="15.75" thickTop="1" x14ac:dyDescent="0.25">
      <c r="A210" s="7">
        <v>5</v>
      </c>
      <c r="B210" s="77">
        <v>8</v>
      </c>
      <c r="C210" s="97" t="s">
        <v>134</v>
      </c>
      <c r="D210" s="97"/>
      <c r="E210" s="97"/>
      <c r="F210" s="81"/>
      <c r="G210" s="81"/>
      <c r="H210" s="81"/>
      <c r="I210" s="81"/>
      <c r="J210" s="91"/>
      <c r="K210" s="7"/>
    </row>
    <row r="211" spans="1:17" hidden="1" x14ac:dyDescent="0.25">
      <c r="A211" s="7" t="s">
        <v>40</v>
      </c>
    </row>
    <row r="212" spans="1:17" x14ac:dyDescent="0.25">
      <c r="A212" s="7" t="s">
        <v>54</v>
      </c>
      <c r="B212" s="79"/>
      <c r="C212" s="213" t="s">
        <v>135</v>
      </c>
      <c r="D212" s="213"/>
      <c r="E212" s="213"/>
      <c r="F212" s="213"/>
      <c r="G212" s="213"/>
      <c r="H212" s="213"/>
      <c r="I212" s="213"/>
      <c r="J212" s="79"/>
    </row>
    <row r="213" spans="1:17" ht="15.75" thickBot="1" x14ac:dyDescent="0.3">
      <c r="A213" s="7">
        <v>9</v>
      </c>
      <c r="B213" s="78" t="s">
        <v>136</v>
      </c>
      <c r="C213" s="209" t="s">
        <v>137</v>
      </c>
      <c r="D213" s="178"/>
      <c r="E213" s="178"/>
      <c r="F213" s="178"/>
      <c r="G213" s="178"/>
      <c r="H213" s="178"/>
      <c r="I213" s="178"/>
      <c r="J213" s="92"/>
    </row>
    <row r="214" spans="1:17" hidden="1" x14ac:dyDescent="0.25">
      <c r="A214" s="7" t="s">
        <v>60</v>
      </c>
    </row>
    <row r="215" spans="1:17" hidden="1" x14ac:dyDescent="0.25">
      <c r="A215" s="7" t="s">
        <v>60</v>
      </c>
    </row>
    <row r="216" spans="1:17" hidden="1" x14ac:dyDescent="0.25">
      <c r="A216" s="7" t="s">
        <v>60</v>
      </c>
    </row>
    <row r="217" spans="1:17" ht="16.5" thickTop="1" thickBot="1" x14ac:dyDescent="0.3">
      <c r="A217" s="7" t="s">
        <v>44</v>
      </c>
      <c r="B217" s="78"/>
      <c r="C217" s="210"/>
      <c r="D217" s="210"/>
      <c r="E217" s="210"/>
      <c r="F217" s="82" t="s">
        <v>10</v>
      </c>
      <c r="G217" s="87">
        <v>36</v>
      </c>
      <c r="H217" s="89"/>
      <c r="I217" s="89"/>
      <c r="J217" s="93">
        <f>IF(AND(G217= "",H217= ""), 0, ROUND(ROUND(I217, 2) * ROUND(IF(H217="",G217,H217),  2), 2))</f>
        <v>0</v>
      </c>
      <c r="K217" s="7"/>
      <c r="M217" s="14">
        <v>0.2</v>
      </c>
      <c r="Q217" s="7">
        <v>1432</v>
      </c>
    </row>
    <row r="218" spans="1:17" ht="16.5" thickTop="1" thickBot="1" x14ac:dyDescent="0.3">
      <c r="A218" s="7">
        <v>9</v>
      </c>
      <c r="B218" s="78" t="s">
        <v>138</v>
      </c>
      <c r="C218" s="209" t="s">
        <v>139</v>
      </c>
      <c r="D218" s="178"/>
      <c r="E218" s="178"/>
      <c r="F218" s="178"/>
      <c r="G218" s="178"/>
      <c r="H218" s="178"/>
      <c r="I218" s="178"/>
      <c r="J218" s="92"/>
    </row>
    <row r="219" spans="1:17" hidden="1" x14ac:dyDescent="0.25">
      <c r="A219" s="7" t="s">
        <v>60</v>
      </c>
    </row>
    <row r="220" spans="1:17" hidden="1" x14ac:dyDescent="0.25">
      <c r="A220" s="7" t="s">
        <v>60</v>
      </c>
    </row>
    <row r="221" spans="1:17" ht="16.5" thickTop="1" thickBot="1" x14ac:dyDescent="0.3">
      <c r="A221" s="7" t="s">
        <v>44</v>
      </c>
      <c r="B221" s="78"/>
      <c r="C221" s="210"/>
      <c r="D221" s="210"/>
      <c r="E221" s="210"/>
      <c r="F221" s="82" t="s">
        <v>10</v>
      </c>
      <c r="G221" s="87">
        <v>4</v>
      </c>
      <c r="H221" s="89"/>
      <c r="I221" s="89"/>
      <c r="J221" s="93">
        <f>IF(AND(G221= "",H221= ""), 0, ROUND(ROUND(I221, 2) * ROUND(IF(H221="",G221,H221),  2), 2))</f>
        <v>0</v>
      </c>
      <c r="K221" s="7"/>
      <c r="M221" s="14">
        <v>0.2</v>
      </c>
      <c r="Q221" s="7">
        <v>1432</v>
      </c>
    </row>
    <row r="222" spans="1:17" ht="16.5" thickTop="1" thickBot="1" x14ac:dyDescent="0.3">
      <c r="A222" s="7">
        <v>9</v>
      </c>
      <c r="B222" s="78" t="s">
        <v>140</v>
      </c>
      <c r="C222" s="209" t="s">
        <v>141</v>
      </c>
      <c r="D222" s="178"/>
      <c r="E222" s="178"/>
      <c r="F222" s="178"/>
      <c r="G222" s="178"/>
      <c r="H222" s="178"/>
      <c r="I222" s="178"/>
      <c r="J222" s="92"/>
    </row>
    <row r="223" spans="1:17" hidden="1" x14ac:dyDescent="0.25">
      <c r="A223" s="7" t="s">
        <v>60</v>
      </c>
    </row>
    <row r="224" spans="1:17" hidden="1" x14ac:dyDescent="0.25">
      <c r="A224" s="7" t="s">
        <v>60</v>
      </c>
    </row>
    <row r="225" spans="1:17" hidden="1" x14ac:dyDescent="0.25">
      <c r="A225" s="7" t="s">
        <v>60</v>
      </c>
    </row>
    <row r="226" spans="1:17" hidden="1" x14ac:dyDescent="0.25">
      <c r="A226" s="7" t="s">
        <v>60</v>
      </c>
    </row>
    <row r="227" spans="1:17" ht="16.5" thickTop="1" thickBot="1" x14ac:dyDescent="0.3">
      <c r="A227" s="7" t="s">
        <v>44</v>
      </c>
      <c r="B227" s="78"/>
      <c r="C227" s="210"/>
      <c r="D227" s="210"/>
      <c r="E227" s="210"/>
      <c r="F227" s="82" t="s">
        <v>67</v>
      </c>
      <c r="G227" s="87">
        <v>8.1</v>
      </c>
      <c r="H227" s="89"/>
      <c r="I227" s="89"/>
      <c r="J227" s="93">
        <f>IF(AND(G227= "",H227= ""), 0, ROUND(ROUND(I227, 2) * ROUND(IF(H227="",G227,H227),  2), 2))</f>
        <v>0</v>
      </c>
      <c r="K227" s="7"/>
      <c r="M227" s="14">
        <v>0.2</v>
      </c>
      <c r="Q227" s="7">
        <v>1432</v>
      </c>
    </row>
    <row r="228" spans="1:17" hidden="1" x14ac:dyDescent="0.25">
      <c r="A228" s="7" t="s">
        <v>46</v>
      </c>
    </row>
    <row r="229" spans="1:17" hidden="1" x14ac:dyDescent="0.25">
      <c r="A229" s="7" t="s">
        <v>78</v>
      </c>
    </row>
    <row r="230" spans="1:17" ht="15.75" thickTop="1" x14ac:dyDescent="0.25">
      <c r="A230" s="7">
        <v>4</v>
      </c>
      <c r="B230" s="77"/>
      <c r="C230" s="212" t="s">
        <v>142</v>
      </c>
      <c r="D230" s="212"/>
      <c r="E230" s="212"/>
      <c r="F230" s="83"/>
      <c r="G230" s="83"/>
      <c r="H230" s="83"/>
      <c r="I230" s="83"/>
      <c r="J230" s="94"/>
      <c r="K230" s="7"/>
    </row>
    <row r="231" spans="1:17" x14ac:dyDescent="0.25">
      <c r="A231" s="7">
        <v>5</v>
      </c>
      <c r="B231" s="77">
        <v>9</v>
      </c>
      <c r="C231" s="97" t="s">
        <v>143</v>
      </c>
      <c r="D231" s="97"/>
      <c r="E231" s="97"/>
      <c r="F231" s="81"/>
      <c r="G231" s="81"/>
      <c r="H231" s="81"/>
      <c r="I231" s="81"/>
      <c r="J231" s="91"/>
      <c r="K231" s="7"/>
    </row>
    <row r="232" spans="1:17" hidden="1" x14ac:dyDescent="0.25">
      <c r="A232" s="7" t="s">
        <v>40</v>
      </c>
    </row>
    <row r="233" spans="1:17" ht="49.5" customHeight="1" x14ac:dyDescent="0.25">
      <c r="A233" s="7" t="s">
        <v>54</v>
      </c>
      <c r="B233" s="79"/>
      <c r="C233" s="213" t="s">
        <v>144</v>
      </c>
      <c r="D233" s="213"/>
      <c r="E233" s="213"/>
      <c r="F233" s="213"/>
      <c r="G233" s="213"/>
      <c r="H233" s="213"/>
      <c r="I233" s="213"/>
      <c r="J233" s="79"/>
    </row>
    <row r="234" spans="1:17" hidden="1" x14ac:dyDescent="0.25">
      <c r="A234" s="7" t="s">
        <v>40</v>
      </c>
    </row>
    <row r="235" spans="1:17" ht="15.75" thickBot="1" x14ac:dyDescent="0.3">
      <c r="A235" s="7">
        <v>9</v>
      </c>
      <c r="B235" s="78" t="s">
        <v>145</v>
      </c>
      <c r="C235" s="209" t="s">
        <v>146</v>
      </c>
      <c r="D235" s="178"/>
      <c r="E235" s="178"/>
      <c r="F235" s="178"/>
      <c r="G235" s="178"/>
      <c r="H235" s="178"/>
      <c r="I235" s="178"/>
      <c r="J235" s="92"/>
    </row>
    <row r="236" spans="1:17" ht="16.5" thickTop="1" thickBot="1" x14ac:dyDescent="0.3">
      <c r="A236" s="7" t="s">
        <v>44</v>
      </c>
      <c r="B236" s="78"/>
      <c r="C236" s="210"/>
      <c r="D236" s="210"/>
      <c r="E236" s="210"/>
      <c r="F236" s="82" t="s">
        <v>45</v>
      </c>
      <c r="G236" s="86">
        <v>1</v>
      </c>
      <c r="H236" s="88"/>
      <c r="I236" s="89"/>
      <c r="J236" s="93">
        <f>IF(AND(G236= "",H236= ""), 0, ROUND(ROUND(I236, 2) * ROUND(IF(H236="",G236,H236),  0), 2))</f>
        <v>0</v>
      </c>
      <c r="K236" s="7"/>
      <c r="M236" s="14">
        <v>0.2</v>
      </c>
      <c r="Q236" s="7">
        <v>1432</v>
      </c>
    </row>
    <row r="237" spans="1:17" ht="16.5" thickTop="1" thickBot="1" x14ac:dyDescent="0.3">
      <c r="A237" s="7">
        <v>9</v>
      </c>
      <c r="B237" s="78" t="s">
        <v>147</v>
      </c>
      <c r="C237" s="209" t="s">
        <v>148</v>
      </c>
      <c r="D237" s="178"/>
      <c r="E237" s="178"/>
      <c r="F237" s="178"/>
      <c r="G237" s="178"/>
      <c r="H237" s="178"/>
      <c r="I237" s="178"/>
      <c r="J237" s="92"/>
    </row>
    <row r="238" spans="1:17" hidden="1" x14ac:dyDescent="0.25">
      <c r="A238" s="7" t="s">
        <v>43</v>
      </c>
    </row>
    <row r="239" spans="1:17" hidden="1" x14ac:dyDescent="0.25">
      <c r="A239" s="7" t="s">
        <v>43</v>
      </c>
    </row>
    <row r="240" spans="1:17" hidden="1" x14ac:dyDescent="0.25">
      <c r="A240" s="7" t="s">
        <v>43</v>
      </c>
    </row>
    <row r="241" spans="1:17" hidden="1" x14ac:dyDescent="0.25">
      <c r="A241" s="7" t="s">
        <v>43</v>
      </c>
    </row>
    <row r="242" spans="1:17" hidden="1" x14ac:dyDescent="0.25">
      <c r="A242" s="7" t="s">
        <v>60</v>
      </c>
    </row>
    <row r="243" spans="1:17" hidden="1" x14ac:dyDescent="0.25">
      <c r="A243" s="7" t="s">
        <v>60</v>
      </c>
    </row>
    <row r="244" spans="1:17" ht="16.5" thickTop="1" thickBot="1" x14ac:dyDescent="0.3">
      <c r="A244" s="7" t="s">
        <v>44</v>
      </c>
      <c r="B244" s="78"/>
      <c r="C244" s="210"/>
      <c r="D244" s="210"/>
      <c r="E244" s="210"/>
      <c r="F244" s="82" t="s">
        <v>67</v>
      </c>
      <c r="G244" s="87">
        <v>53</v>
      </c>
      <c r="H244" s="89"/>
      <c r="I244" s="89"/>
      <c r="J244" s="93">
        <f>IF(AND(G244= "",H244= ""), 0, ROUND(ROUND(I244, 2) * ROUND(IF(H244="",G244,H244),  2), 2))</f>
        <v>0</v>
      </c>
      <c r="K244" s="7"/>
      <c r="M244" s="14">
        <v>0.2</v>
      </c>
      <c r="Q244" s="7">
        <v>1432</v>
      </c>
    </row>
    <row r="245" spans="1:17" ht="16.5" thickTop="1" thickBot="1" x14ac:dyDescent="0.3">
      <c r="A245" s="7">
        <v>9</v>
      </c>
      <c r="B245" s="78" t="s">
        <v>149</v>
      </c>
      <c r="C245" s="209" t="s">
        <v>150</v>
      </c>
      <c r="D245" s="178"/>
      <c r="E245" s="178"/>
      <c r="F245" s="178"/>
      <c r="G245" s="178"/>
      <c r="H245" s="178"/>
      <c r="I245" s="178"/>
      <c r="J245" s="92"/>
    </row>
    <row r="246" spans="1:17" hidden="1" x14ac:dyDescent="0.25">
      <c r="A246" s="7" t="s">
        <v>43</v>
      </c>
    </row>
    <row r="247" spans="1:17" hidden="1" x14ac:dyDescent="0.25">
      <c r="A247" s="7" t="s">
        <v>43</v>
      </c>
    </row>
    <row r="248" spans="1:17" hidden="1" x14ac:dyDescent="0.25">
      <c r="A248" s="7" t="s">
        <v>43</v>
      </c>
    </row>
    <row r="249" spans="1:17" hidden="1" x14ac:dyDescent="0.25">
      <c r="A249" s="7" t="s">
        <v>43</v>
      </c>
    </row>
    <row r="250" spans="1:17" hidden="1" x14ac:dyDescent="0.25">
      <c r="A250" s="7" t="s">
        <v>43</v>
      </c>
    </row>
    <row r="251" spans="1:17" hidden="1" x14ac:dyDescent="0.25">
      <c r="A251" s="7" t="s">
        <v>60</v>
      </c>
    </row>
    <row r="252" spans="1:17" hidden="1" x14ac:dyDescent="0.25">
      <c r="A252" s="7" t="s">
        <v>60</v>
      </c>
    </row>
    <row r="253" spans="1:17" ht="16.5" thickTop="1" thickBot="1" x14ac:dyDescent="0.3">
      <c r="A253" s="7" t="s">
        <v>44</v>
      </c>
      <c r="B253" s="78"/>
      <c r="C253" s="210"/>
      <c r="D253" s="210"/>
      <c r="E253" s="210"/>
      <c r="F253" s="82" t="s">
        <v>67</v>
      </c>
      <c r="G253" s="87">
        <v>34</v>
      </c>
      <c r="H253" s="89"/>
      <c r="I253" s="89"/>
      <c r="J253" s="93">
        <f>IF(AND(G253= "",H253= ""), 0, ROUND(ROUND(I253, 2) * ROUND(IF(H253="",G253,H253),  2), 2))</f>
        <v>0</v>
      </c>
      <c r="K253" s="7"/>
      <c r="M253" s="14">
        <v>0.2</v>
      </c>
      <c r="Q253" s="7">
        <v>1432</v>
      </c>
    </row>
    <row r="254" spans="1:17" ht="16.5" thickTop="1" thickBot="1" x14ac:dyDescent="0.3">
      <c r="A254" s="7">
        <v>9</v>
      </c>
      <c r="B254" s="78" t="s">
        <v>151</v>
      </c>
      <c r="C254" s="209" t="s">
        <v>152</v>
      </c>
      <c r="D254" s="178"/>
      <c r="E254" s="178"/>
      <c r="F254" s="178"/>
      <c r="G254" s="178"/>
      <c r="H254" s="178"/>
      <c r="I254" s="178"/>
      <c r="J254" s="92"/>
    </row>
    <row r="255" spans="1:17" hidden="1" x14ac:dyDescent="0.25">
      <c r="A255" s="7" t="s">
        <v>60</v>
      </c>
    </row>
    <row r="256" spans="1:17" hidden="1" x14ac:dyDescent="0.25">
      <c r="A256" s="7" t="s">
        <v>60</v>
      </c>
    </row>
    <row r="257" spans="1:17" ht="16.5" thickTop="1" thickBot="1" x14ac:dyDescent="0.3">
      <c r="A257" s="7" t="s">
        <v>44</v>
      </c>
      <c r="B257" s="78"/>
      <c r="C257" s="210"/>
      <c r="D257" s="210"/>
      <c r="E257" s="210"/>
      <c r="F257" s="82" t="s">
        <v>67</v>
      </c>
      <c r="G257" s="87">
        <v>24</v>
      </c>
      <c r="H257" s="89"/>
      <c r="I257" s="89"/>
      <c r="J257" s="93">
        <f>IF(AND(G257= "",H257= ""), 0, ROUND(ROUND(I257, 2) * ROUND(IF(H257="",G257,H257),  2), 2))</f>
        <v>0</v>
      </c>
      <c r="K257" s="7"/>
      <c r="M257" s="14">
        <v>0.2</v>
      </c>
      <c r="Q257" s="7">
        <v>1432</v>
      </c>
    </row>
    <row r="258" spans="1:17" ht="16.5" thickTop="1" thickBot="1" x14ac:dyDescent="0.3">
      <c r="A258" s="7">
        <v>9</v>
      </c>
      <c r="B258" s="78" t="s">
        <v>153</v>
      </c>
      <c r="C258" s="209" t="s">
        <v>154</v>
      </c>
      <c r="D258" s="178"/>
      <c r="E258" s="178"/>
      <c r="F258" s="178"/>
      <c r="G258" s="178"/>
      <c r="H258" s="178"/>
      <c r="I258" s="178"/>
      <c r="J258" s="92"/>
    </row>
    <row r="259" spans="1:17" x14ac:dyDescent="0.25">
      <c r="A259" s="7" t="s">
        <v>44</v>
      </c>
      <c r="B259" s="78"/>
      <c r="C259" s="210"/>
      <c r="D259" s="210"/>
      <c r="E259" s="210"/>
      <c r="F259" s="82" t="s">
        <v>45</v>
      </c>
      <c r="G259" s="86">
        <v>1</v>
      </c>
      <c r="H259" s="88"/>
      <c r="I259" s="89"/>
      <c r="J259" s="93">
        <f>IF(AND(G259= "",H259= ""), 0, ROUND(ROUND(I259, 2) * ROUND(IF(H259="",G259,H259),  0), 2))</f>
        <v>0</v>
      </c>
      <c r="K259" s="7"/>
      <c r="M259" s="14">
        <v>0.2</v>
      </c>
      <c r="Q259" s="7">
        <v>1432</v>
      </c>
    </row>
    <row r="260" spans="1:17" ht="27.2" customHeight="1" thickTop="1" thickBot="1" x14ac:dyDescent="0.3">
      <c r="A260" s="7">
        <v>9</v>
      </c>
      <c r="B260" s="103" t="s">
        <v>155</v>
      </c>
      <c r="C260" s="202" t="s">
        <v>156</v>
      </c>
      <c r="D260" s="203"/>
      <c r="E260" s="203"/>
      <c r="F260" s="203"/>
      <c r="G260" s="203"/>
      <c r="H260" s="203"/>
      <c r="I260" s="203"/>
      <c r="J260" s="105"/>
    </row>
    <row r="261" spans="1:17" hidden="1" x14ac:dyDescent="0.25">
      <c r="A261" s="7" t="s">
        <v>43</v>
      </c>
      <c r="B261" s="101"/>
      <c r="C261" s="102"/>
      <c r="D261" s="102"/>
      <c r="E261" s="102"/>
      <c r="F261" s="101"/>
      <c r="G261" s="101"/>
      <c r="H261" s="101"/>
      <c r="I261" s="101"/>
      <c r="J261" s="101"/>
    </row>
    <row r="262" spans="1:17" hidden="1" x14ac:dyDescent="0.25">
      <c r="A262" s="7" t="s">
        <v>43</v>
      </c>
      <c r="B262" s="101"/>
      <c r="C262" s="102"/>
      <c r="D262" s="102"/>
      <c r="E262" s="102"/>
      <c r="F262" s="101"/>
      <c r="G262" s="101"/>
      <c r="H262" s="101"/>
      <c r="I262" s="101"/>
      <c r="J262" s="101"/>
    </row>
    <row r="263" spans="1:17" hidden="1" x14ac:dyDescent="0.25">
      <c r="A263" s="7" t="s">
        <v>43</v>
      </c>
      <c r="B263" s="101"/>
      <c r="C263" s="102"/>
      <c r="D263" s="102"/>
      <c r="E263" s="102"/>
      <c r="F263" s="101"/>
      <c r="G263" s="101"/>
      <c r="H263" s="101"/>
      <c r="I263" s="101"/>
      <c r="J263" s="101"/>
    </row>
    <row r="264" spans="1:17" hidden="1" x14ac:dyDescent="0.25">
      <c r="A264" s="7" t="s">
        <v>43</v>
      </c>
      <c r="B264" s="101"/>
      <c r="C264" s="102"/>
      <c r="D264" s="102"/>
      <c r="E264" s="102"/>
      <c r="F264" s="101"/>
      <c r="G264" s="101"/>
      <c r="H264" s="101"/>
      <c r="I264" s="101"/>
      <c r="J264" s="101"/>
    </row>
    <row r="265" spans="1:17" hidden="1" x14ac:dyDescent="0.25">
      <c r="A265" s="7" t="s">
        <v>60</v>
      </c>
      <c r="B265" s="101"/>
      <c r="C265" s="102"/>
      <c r="D265" s="102"/>
      <c r="E265" s="102"/>
      <c r="F265" s="101"/>
      <c r="G265" s="101"/>
      <c r="H265" s="101"/>
      <c r="I265" s="101"/>
      <c r="J265" s="101"/>
    </row>
    <row r="266" spans="1:17" hidden="1" x14ac:dyDescent="0.25">
      <c r="A266" s="7" t="s">
        <v>60</v>
      </c>
      <c r="B266" s="101"/>
      <c r="C266" s="102"/>
      <c r="D266" s="102"/>
      <c r="E266" s="102"/>
      <c r="F266" s="101"/>
      <c r="G266" s="101"/>
      <c r="H266" s="101"/>
      <c r="I266" s="101"/>
      <c r="J266" s="101"/>
    </row>
    <row r="267" spans="1:17" ht="16.5" thickTop="1" thickBot="1" x14ac:dyDescent="0.3">
      <c r="A267" s="7" t="s">
        <v>44</v>
      </c>
      <c r="B267" s="103"/>
      <c r="C267" s="204"/>
      <c r="D267" s="204"/>
      <c r="E267" s="204"/>
      <c r="F267" s="106" t="s">
        <v>67</v>
      </c>
      <c r="G267" s="111">
        <v>33</v>
      </c>
      <c r="H267" s="109"/>
      <c r="I267" s="109"/>
      <c r="J267" s="110">
        <f>IF(AND(G267= "",H267= ""), 0, ROUND(ROUND(I267, 2) * ROUND(IF(H267="",G267,H267),  2), 2))</f>
        <v>0</v>
      </c>
      <c r="K267" s="7" t="s">
        <v>48</v>
      </c>
      <c r="L267" s="7">
        <v>43673</v>
      </c>
      <c r="M267" s="14">
        <v>0.2</v>
      </c>
      <c r="Q267" s="7">
        <v>1432</v>
      </c>
    </row>
    <row r="268" spans="1:17" ht="27.2" customHeight="1" thickTop="1" thickBot="1" x14ac:dyDescent="0.3">
      <c r="A268" s="7">
        <v>9</v>
      </c>
      <c r="B268" s="103" t="s">
        <v>157</v>
      </c>
      <c r="C268" s="202" t="s">
        <v>158</v>
      </c>
      <c r="D268" s="203"/>
      <c r="E268" s="203"/>
      <c r="F268" s="203"/>
      <c r="G268" s="203"/>
      <c r="H268" s="203"/>
      <c r="I268" s="203"/>
      <c r="J268" s="105"/>
    </row>
    <row r="269" spans="1:17" hidden="1" x14ac:dyDescent="0.25">
      <c r="A269" s="7" t="s">
        <v>60</v>
      </c>
      <c r="B269" s="101"/>
      <c r="C269" s="102"/>
      <c r="D269" s="102"/>
      <c r="E269" s="102"/>
      <c r="F269" s="101"/>
      <c r="G269" s="101"/>
      <c r="H269" s="101"/>
      <c r="I269" s="101"/>
      <c r="J269" s="101"/>
    </row>
    <row r="270" spans="1:17" ht="16.5" thickTop="1" thickBot="1" x14ac:dyDescent="0.3">
      <c r="A270" s="7" t="s">
        <v>44</v>
      </c>
      <c r="B270" s="103"/>
      <c r="C270" s="204"/>
      <c r="D270" s="204"/>
      <c r="E270" s="204"/>
      <c r="F270" s="106" t="s">
        <v>11</v>
      </c>
      <c r="G270" s="107">
        <v>2</v>
      </c>
      <c r="H270" s="108"/>
      <c r="I270" s="109"/>
      <c r="J270" s="110">
        <f>IF(AND(G270= "",H270= ""), 0, ROUND(ROUND(I270, 2) * ROUND(IF(H270="",G270,H270),  0), 2))</f>
        <v>0</v>
      </c>
      <c r="K270" s="7" t="s">
        <v>48</v>
      </c>
      <c r="L270" s="7">
        <v>42467</v>
      </c>
      <c r="M270" s="14">
        <v>0.2</v>
      </c>
      <c r="Q270" s="7">
        <v>1432</v>
      </c>
    </row>
    <row r="271" spans="1:17" ht="27.2" customHeight="1" thickTop="1" thickBot="1" x14ac:dyDescent="0.3">
      <c r="A271" s="7">
        <v>9</v>
      </c>
      <c r="B271" s="103" t="s">
        <v>159</v>
      </c>
      <c r="C271" s="202" t="s">
        <v>160</v>
      </c>
      <c r="D271" s="203"/>
      <c r="E271" s="203"/>
      <c r="F271" s="203"/>
      <c r="G271" s="203"/>
      <c r="H271" s="203"/>
      <c r="I271" s="203"/>
      <c r="J271" s="105"/>
    </row>
    <row r="272" spans="1:17" hidden="1" x14ac:dyDescent="0.25">
      <c r="A272" s="7" t="s">
        <v>60</v>
      </c>
      <c r="B272" s="101"/>
      <c r="C272" s="102"/>
      <c r="D272" s="102"/>
      <c r="E272" s="102"/>
      <c r="F272" s="101"/>
      <c r="G272" s="101"/>
      <c r="H272" s="101"/>
      <c r="I272" s="101"/>
      <c r="J272" s="101"/>
    </row>
    <row r="273" spans="1:17" hidden="1" x14ac:dyDescent="0.25">
      <c r="A273" s="7" t="s">
        <v>60</v>
      </c>
      <c r="B273" s="101"/>
      <c r="C273" s="102"/>
      <c r="D273" s="102"/>
      <c r="E273" s="102"/>
      <c r="F273" s="101"/>
      <c r="G273" s="101"/>
      <c r="H273" s="101"/>
      <c r="I273" s="101"/>
      <c r="J273" s="101"/>
    </row>
    <row r="274" spans="1:17" hidden="1" x14ac:dyDescent="0.25">
      <c r="A274" s="7" t="s">
        <v>60</v>
      </c>
      <c r="B274" s="101"/>
      <c r="C274" s="102"/>
      <c r="D274" s="102"/>
      <c r="E274" s="102"/>
      <c r="F274" s="101"/>
      <c r="G274" s="101"/>
      <c r="H274" s="101"/>
      <c r="I274" s="101"/>
      <c r="J274" s="101"/>
    </row>
    <row r="275" spans="1:17" hidden="1" x14ac:dyDescent="0.25">
      <c r="A275" s="7" t="s">
        <v>60</v>
      </c>
      <c r="B275" s="101"/>
      <c r="C275" s="102"/>
      <c r="D275" s="102"/>
      <c r="E275" s="102"/>
      <c r="F275" s="101"/>
      <c r="G275" s="101"/>
      <c r="H275" s="101"/>
      <c r="I275" s="101"/>
      <c r="J275" s="101"/>
    </row>
    <row r="276" spans="1:17" ht="16.5" thickTop="1" thickBot="1" x14ac:dyDescent="0.3">
      <c r="A276" s="7" t="s">
        <v>44</v>
      </c>
      <c r="B276" s="103"/>
      <c r="C276" s="204"/>
      <c r="D276" s="204"/>
      <c r="E276" s="204"/>
      <c r="F276" s="106" t="s">
        <v>11</v>
      </c>
      <c r="G276" s="107">
        <v>12</v>
      </c>
      <c r="H276" s="108"/>
      <c r="I276" s="109"/>
      <c r="J276" s="110">
        <f>IF(AND(G276= "",H276= ""), 0, ROUND(ROUND(I276, 2) * ROUND(IF(H276="",G276,H276),  0), 2))</f>
        <v>0</v>
      </c>
      <c r="K276" s="7" t="s">
        <v>48</v>
      </c>
      <c r="L276" s="7">
        <v>42957</v>
      </c>
      <c r="M276" s="14">
        <v>0.2</v>
      </c>
      <c r="Q276" s="7">
        <v>1432</v>
      </c>
    </row>
    <row r="277" spans="1:17" ht="27.2" customHeight="1" thickTop="1" thickBot="1" x14ac:dyDescent="0.3">
      <c r="A277" s="7">
        <v>9</v>
      </c>
      <c r="B277" s="103" t="s">
        <v>161</v>
      </c>
      <c r="C277" s="202" t="s">
        <v>162</v>
      </c>
      <c r="D277" s="203"/>
      <c r="E277" s="203"/>
      <c r="F277" s="203"/>
      <c r="G277" s="203"/>
      <c r="H277" s="203"/>
      <c r="I277" s="203"/>
      <c r="J277" s="105"/>
    </row>
    <row r="278" spans="1:17" hidden="1" x14ac:dyDescent="0.25">
      <c r="A278" s="7" t="s">
        <v>43</v>
      </c>
      <c r="B278" s="101"/>
      <c r="C278" s="102"/>
      <c r="D278" s="102"/>
      <c r="E278" s="102"/>
      <c r="F278" s="101"/>
      <c r="G278" s="101"/>
      <c r="H278" s="101"/>
      <c r="I278" s="101"/>
      <c r="J278" s="101"/>
    </row>
    <row r="279" spans="1:17" hidden="1" x14ac:dyDescent="0.25">
      <c r="A279" s="7" t="s">
        <v>43</v>
      </c>
      <c r="B279" s="101"/>
      <c r="C279" s="102"/>
      <c r="D279" s="102"/>
      <c r="E279" s="102"/>
      <c r="F279" s="101"/>
      <c r="G279" s="101"/>
      <c r="H279" s="101"/>
      <c r="I279" s="101"/>
      <c r="J279" s="101"/>
    </row>
    <row r="280" spans="1:17" hidden="1" x14ac:dyDescent="0.25">
      <c r="A280" s="7" t="s">
        <v>43</v>
      </c>
      <c r="B280" s="101"/>
      <c r="C280" s="102"/>
      <c r="D280" s="102"/>
      <c r="E280" s="102"/>
      <c r="F280" s="101"/>
      <c r="G280" s="101"/>
      <c r="H280" s="101"/>
      <c r="I280" s="101"/>
      <c r="J280" s="101"/>
    </row>
    <row r="281" spans="1:17" hidden="1" x14ac:dyDescent="0.25">
      <c r="A281" s="7" t="s">
        <v>43</v>
      </c>
      <c r="B281" s="101"/>
      <c r="C281" s="102"/>
      <c r="D281" s="102"/>
      <c r="E281" s="102"/>
      <c r="F281" s="101"/>
      <c r="G281" s="101"/>
      <c r="H281" s="101"/>
      <c r="I281" s="101"/>
      <c r="J281" s="101"/>
    </row>
    <row r="282" spans="1:17" hidden="1" x14ac:dyDescent="0.25">
      <c r="A282" s="7" t="s">
        <v>60</v>
      </c>
      <c r="B282" s="101"/>
      <c r="C282" s="102"/>
      <c r="D282" s="102"/>
      <c r="E282" s="102"/>
      <c r="F282" s="101"/>
      <c r="G282" s="101"/>
      <c r="H282" s="101"/>
      <c r="I282" s="101"/>
      <c r="J282" s="101"/>
    </row>
    <row r="283" spans="1:17" hidden="1" x14ac:dyDescent="0.25">
      <c r="A283" s="7" t="s">
        <v>60</v>
      </c>
      <c r="B283" s="101"/>
      <c r="C283" s="102"/>
      <c r="D283" s="102"/>
      <c r="E283" s="102"/>
      <c r="F283" s="101"/>
      <c r="G283" s="101"/>
      <c r="H283" s="101"/>
      <c r="I283" s="101"/>
      <c r="J283" s="101"/>
    </row>
    <row r="284" spans="1:17" ht="16.5" thickTop="1" thickBot="1" x14ac:dyDescent="0.3">
      <c r="A284" s="7" t="s">
        <v>44</v>
      </c>
      <c r="B284" s="103"/>
      <c r="C284" s="204"/>
      <c r="D284" s="204"/>
      <c r="E284" s="204"/>
      <c r="F284" s="106" t="s">
        <v>67</v>
      </c>
      <c r="G284" s="111">
        <v>17</v>
      </c>
      <c r="H284" s="109"/>
      <c r="I284" s="109"/>
      <c r="J284" s="110">
        <f>IF(AND(G284= "",H284= ""), 0, ROUND(ROUND(I284, 2) * ROUND(IF(H284="",G284,H284),  2), 2))</f>
        <v>0</v>
      </c>
      <c r="K284" s="7" t="s">
        <v>48</v>
      </c>
      <c r="L284" s="7">
        <v>42275</v>
      </c>
      <c r="M284" s="14">
        <v>0.2</v>
      </c>
      <c r="Q284" s="7">
        <v>1432</v>
      </c>
    </row>
    <row r="285" spans="1:17" ht="27.2" customHeight="1" thickTop="1" thickBot="1" x14ac:dyDescent="0.3">
      <c r="A285" s="7">
        <v>9</v>
      </c>
      <c r="B285" s="103" t="s">
        <v>163</v>
      </c>
      <c r="C285" s="202" t="s">
        <v>164</v>
      </c>
      <c r="D285" s="203"/>
      <c r="E285" s="203"/>
      <c r="F285" s="203"/>
      <c r="G285" s="203"/>
      <c r="H285" s="203"/>
      <c r="I285" s="203"/>
      <c r="J285" s="105"/>
    </row>
    <row r="286" spans="1:17" hidden="1" x14ac:dyDescent="0.25">
      <c r="A286" s="7" t="s">
        <v>60</v>
      </c>
      <c r="B286" s="101"/>
      <c r="C286" s="102"/>
      <c r="D286" s="102"/>
      <c r="E286" s="102"/>
      <c r="F286" s="101"/>
      <c r="G286" s="101"/>
      <c r="H286" s="101"/>
      <c r="I286" s="101"/>
      <c r="J286" s="101"/>
    </row>
    <row r="287" spans="1:17" hidden="1" x14ac:dyDescent="0.25">
      <c r="A287" s="7" t="s">
        <v>60</v>
      </c>
      <c r="B287" s="101"/>
      <c r="C287" s="102"/>
      <c r="D287" s="102"/>
      <c r="E287" s="102"/>
      <c r="F287" s="101"/>
      <c r="G287" s="101"/>
      <c r="H287" s="101"/>
      <c r="I287" s="101"/>
      <c r="J287" s="101"/>
    </row>
    <row r="288" spans="1:17" hidden="1" x14ac:dyDescent="0.25">
      <c r="A288" s="7" t="s">
        <v>60</v>
      </c>
      <c r="B288" s="101"/>
      <c r="C288" s="102"/>
      <c r="D288" s="102"/>
      <c r="E288" s="102"/>
      <c r="F288" s="101"/>
      <c r="G288" s="101"/>
      <c r="H288" s="101"/>
      <c r="I288" s="101"/>
      <c r="J288" s="101"/>
    </row>
    <row r="289" spans="1:17" hidden="1" x14ac:dyDescent="0.25">
      <c r="A289" s="7" t="s">
        <v>60</v>
      </c>
      <c r="B289" s="101"/>
      <c r="C289" s="102"/>
      <c r="D289" s="102"/>
      <c r="E289" s="102"/>
      <c r="F289" s="101"/>
      <c r="G289" s="101"/>
      <c r="H289" s="101"/>
      <c r="I289" s="101"/>
      <c r="J289" s="101"/>
    </row>
    <row r="290" spans="1:17" ht="16.5" thickTop="1" thickBot="1" x14ac:dyDescent="0.3">
      <c r="A290" s="7" t="s">
        <v>44</v>
      </c>
      <c r="B290" s="103"/>
      <c r="C290" s="204"/>
      <c r="D290" s="204"/>
      <c r="E290" s="204"/>
      <c r="F290" s="106" t="s">
        <v>11</v>
      </c>
      <c r="G290" s="107">
        <v>8</v>
      </c>
      <c r="H290" s="108"/>
      <c r="I290" s="109"/>
      <c r="J290" s="110">
        <f>IF(AND(G290= "",H290= ""), 0, ROUND(ROUND(I290, 2) * ROUND(IF(H290="",G290,H290),  0), 2))</f>
        <v>0</v>
      </c>
      <c r="K290" s="7" t="s">
        <v>48</v>
      </c>
      <c r="L290" s="7">
        <v>42276</v>
      </c>
      <c r="M290" s="14">
        <v>0.2</v>
      </c>
      <c r="Q290" s="7">
        <v>1432</v>
      </c>
    </row>
    <row r="291" spans="1:17" ht="27.2" customHeight="1" thickTop="1" thickBot="1" x14ac:dyDescent="0.3">
      <c r="A291" s="7">
        <v>9</v>
      </c>
      <c r="B291" s="103" t="s">
        <v>165</v>
      </c>
      <c r="C291" s="202" t="s">
        <v>75</v>
      </c>
      <c r="D291" s="203"/>
      <c r="E291" s="203"/>
      <c r="F291" s="203"/>
      <c r="G291" s="203"/>
      <c r="H291" s="203"/>
      <c r="I291" s="203"/>
      <c r="J291" s="105"/>
    </row>
    <row r="292" spans="1:17" ht="16.5" thickTop="1" thickBot="1" x14ac:dyDescent="0.3">
      <c r="A292" s="7" t="s">
        <v>44</v>
      </c>
      <c r="B292" s="103"/>
      <c r="C292" s="204"/>
      <c r="D292" s="204"/>
      <c r="E292" s="204"/>
      <c r="F292" s="106" t="s">
        <v>11</v>
      </c>
      <c r="G292" s="107">
        <v>2</v>
      </c>
      <c r="H292" s="108"/>
      <c r="I292" s="109"/>
      <c r="J292" s="110">
        <f>IF(AND(G292= "",H292= ""), 0, ROUND(ROUND(I292, 2) * ROUND(IF(H292="",G292,H292),  0), 2))</f>
        <v>0</v>
      </c>
      <c r="K292" s="7" t="s">
        <v>48</v>
      </c>
      <c r="L292" s="7">
        <v>42043</v>
      </c>
      <c r="M292" s="14">
        <v>0.2</v>
      </c>
      <c r="Q292" s="7">
        <v>1432</v>
      </c>
    </row>
    <row r="293" spans="1:17" ht="15.75" thickTop="1" x14ac:dyDescent="0.25">
      <c r="A293" s="7"/>
      <c r="B293" s="103"/>
      <c r="C293" s="100"/>
      <c r="D293" s="100"/>
      <c r="E293" s="100"/>
      <c r="F293" s="129"/>
      <c r="G293" s="133"/>
      <c r="H293" s="134"/>
      <c r="I293" s="131"/>
      <c r="J293" s="132"/>
      <c r="K293" s="7"/>
      <c r="L293" s="7"/>
      <c r="M293" s="14"/>
      <c r="Q293" s="7"/>
    </row>
    <row r="294" spans="1:17" ht="18" customHeight="1" thickBot="1" x14ac:dyDescent="0.3">
      <c r="A294" s="7">
        <v>9</v>
      </c>
      <c r="B294" s="103" t="s">
        <v>166</v>
      </c>
      <c r="C294" s="202" t="s">
        <v>167</v>
      </c>
      <c r="D294" s="203"/>
      <c r="E294" s="203"/>
      <c r="F294" s="203"/>
      <c r="G294" s="203"/>
      <c r="H294" s="203"/>
      <c r="I294" s="203"/>
      <c r="J294" s="105"/>
    </row>
    <row r="295" spans="1:17" ht="16.5" thickTop="1" thickBot="1" x14ac:dyDescent="0.3">
      <c r="A295" s="7" t="s">
        <v>44</v>
      </c>
      <c r="B295" s="103"/>
      <c r="C295" s="204"/>
      <c r="D295" s="204"/>
      <c r="E295" s="204"/>
      <c r="F295" s="106" t="s">
        <v>45</v>
      </c>
      <c r="G295" s="107">
        <v>1</v>
      </c>
      <c r="H295" s="108"/>
      <c r="I295" s="109"/>
      <c r="J295" s="110">
        <f>IF(AND(G295= "",H295= ""), 0, ROUND(ROUND(I295, 2) * ROUND(IF(H295="",G295,H295),  0), 2))</f>
        <v>0</v>
      </c>
      <c r="K295" s="7" t="s">
        <v>48</v>
      </c>
      <c r="L295" s="7">
        <v>47289</v>
      </c>
      <c r="M295" s="14">
        <v>0.2</v>
      </c>
      <c r="Q295" s="7">
        <v>1432</v>
      </c>
    </row>
    <row r="296" spans="1:17" hidden="1" x14ac:dyDescent="0.25">
      <c r="A296" s="7" t="s">
        <v>46</v>
      </c>
    </row>
    <row r="297" spans="1:17" ht="15.75" thickTop="1" x14ac:dyDescent="0.25">
      <c r="A297" s="7">
        <v>5</v>
      </c>
      <c r="B297" s="77">
        <v>10</v>
      </c>
      <c r="C297" s="97" t="s">
        <v>168</v>
      </c>
      <c r="D297" s="97"/>
      <c r="E297" s="97"/>
      <c r="F297" s="81"/>
      <c r="G297" s="81"/>
      <c r="H297" s="81"/>
      <c r="I297" s="81"/>
      <c r="J297" s="91"/>
      <c r="K297" s="7"/>
    </row>
    <row r="298" spans="1:17" hidden="1" x14ac:dyDescent="0.25">
      <c r="A298" s="7" t="s">
        <v>40</v>
      </c>
    </row>
    <row r="299" spans="1:17" hidden="1" x14ac:dyDescent="0.25">
      <c r="A299" s="7" t="s">
        <v>40</v>
      </c>
    </row>
    <row r="300" spans="1:17" hidden="1" x14ac:dyDescent="0.25">
      <c r="A300" s="7" t="s">
        <v>40</v>
      </c>
    </row>
    <row r="301" spans="1:17" ht="16.899999999999999" customHeight="1" x14ac:dyDescent="0.25">
      <c r="A301" s="7">
        <v>6</v>
      </c>
      <c r="B301" s="77" t="s">
        <v>169</v>
      </c>
      <c r="C301" s="216" t="s">
        <v>170</v>
      </c>
      <c r="D301" s="216"/>
      <c r="E301" s="216"/>
      <c r="F301" s="84"/>
      <c r="G301" s="84"/>
      <c r="H301" s="84"/>
      <c r="I301" s="84"/>
      <c r="J301" s="95"/>
      <c r="K301" s="7"/>
    </row>
    <row r="302" spans="1:17" x14ac:dyDescent="0.25">
      <c r="A302" s="7" t="s">
        <v>171</v>
      </c>
      <c r="B302" s="79"/>
      <c r="C302" s="213" t="s">
        <v>172</v>
      </c>
      <c r="D302" s="213"/>
      <c r="E302" s="213"/>
      <c r="F302" s="213"/>
      <c r="G302" s="213"/>
      <c r="H302" s="213"/>
      <c r="I302" s="213"/>
      <c r="J302" s="79"/>
    </row>
    <row r="303" spans="1:17" ht="15.75" thickBot="1" x14ac:dyDescent="0.3">
      <c r="A303" s="7">
        <v>9</v>
      </c>
      <c r="B303" s="78" t="s">
        <v>173</v>
      </c>
      <c r="C303" s="209" t="s">
        <v>174</v>
      </c>
      <c r="D303" s="178"/>
      <c r="E303" s="178"/>
      <c r="F303" s="178"/>
      <c r="G303" s="178"/>
      <c r="H303" s="178"/>
      <c r="I303" s="178"/>
      <c r="J303" s="92"/>
    </row>
    <row r="304" spans="1:17" hidden="1" x14ac:dyDescent="0.25">
      <c r="A304" s="7" t="s">
        <v>60</v>
      </c>
    </row>
    <row r="305" spans="1:17" hidden="1" x14ac:dyDescent="0.25">
      <c r="A305" s="7" t="s">
        <v>60</v>
      </c>
    </row>
    <row r="306" spans="1:17" hidden="1" x14ac:dyDescent="0.25">
      <c r="A306" s="7" t="s">
        <v>60</v>
      </c>
    </row>
    <row r="307" spans="1:17" ht="16.5" thickTop="1" thickBot="1" x14ac:dyDescent="0.3">
      <c r="A307" s="7" t="s">
        <v>44</v>
      </c>
      <c r="B307" s="78"/>
      <c r="C307" s="210"/>
      <c r="D307" s="210"/>
      <c r="E307" s="210"/>
      <c r="F307" s="82" t="s">
        <v>10</v>
      </c>
      <c r="G307" s="87">
        <v>6</v>
      </c>
      <c r="H307" s="89"/>
      <c r="I307" s="89"/>
      <c r="J307" s="93">
        <f>IF(AND(G307= "",H307= ""), 0, ROUND(ROUND(I307, 2) * ROUND(IF(H307="",G307,H307),  2), 2))</f>
        <v>0</v>
      </c>
      <c r="K307" s="7"/>
      <c r="M307" s="14">
        <v>0.2</v>
      </c>
      <c r="Q307" s="7">
        <v>1432</v>
      </c>
    </row>
    <row r="308" spans="1:17" hidden="1" x14ac:dyDescent="0.25">
      <c r="A308" s="7" t="s">
        <v>103</v>
      </c>
    </row>
    <row r="309" spans="1:17" ht="16.899999999999999" customHeight="1" thickTop="1" x14ac:dyDescent="0.25">
      <c r="A309" s="7">
        <v>6</v>
      </c>
      <c r="B309" s="77" t="s">
        <v>175</v>
      </c>
      <c r="C309" s="216" t="s">
        <v>176</v>
      </c>
      <c r="D309" s="216"/>
      <c r="E309" s="216"/>
      <c r="F309" s="84"/>
      <c r="G309" s="84"/>
      <c r="H309" s="84"/>
      <c r="I309" s="84"/>
      <c r="J309" s="95"/>
      <c r="K309" s="7"/>
    </row>
    <row r="310" spans="1:17" ht="45.6" customHeight="1" x14ac:dyDescent="0.25">
      <c r="A310" s="7" t="s">
        <v>171</v>
      </c>
      <c r="B310" s="79"/>
      <c r="C310" s="213" t="s">
        <v>144</v>
      </c>
      <c r="D310" s="213"/>
      <c r="E310" s="213"/>
      <c r="F310" s="213"/>
      <c r="G310" s="213"/>
      <c r="H310" s="213"/>
      <c r="I310" s="213"/>
      <c r="J310" s="79"/>
    </row>
    <row r="311" spans="1:17" hidden="1" x14ac:dyDescent="0.25">
      <c r="A311" s="7" t="s">
        <v>177</v>
      </c>
    </row>
    <row r="312" spans="1:17" ht="15.75" thickBot="1" x14ac:dyDescent="0.3">
      <c r="A312" s="7">
        <v>9</v>
      </c>
      <c r="B312" s="78" t="s">
        <v>178</v>
      </c>
      <c r="C312" s="209" t="s">
        <v>146</v>
      </c>
      <c r="D312" s="178"/>
      <c r="E312" s="178"/>
      <c r="F312" s="178"/>
      <c r="G312" s="178"/>
      <c r="H312" s="178"/>
      <c r="I312" s="178"/>
      <c r="J312" s="92"/>
    </row>
    <row r="313" spans="1:17" ht="16.5" thickTop="1" thickBot="1" x14ac:dyDescent="0.3">
      <c r="A313" s="7" t="s">
        <v>44</v>
      </c>
      <c r="B313" s="78"/>
      <c r="C313" s="210"/>
      <c r="D313" s="210"/>
      <c r="E313" s="210"/>
      <c r="F313" s="82" t="s">
        <v>45</v>
      </c>
      <c r="G313" s="86">
        <v>1</v>
      </c>
      <c r="H313" s="88"/>
      <c r="I313" s="89"/>
      <c r="J313" s="93">
        <f>IF(AND(G313= "",H313= ""), 0, ROUND(ROUND(I313, 2) * ROUND(IF(H313="",G313,H313),  0), 2))</f>
        <v>0</v>
      </c>
      <c r="K313" s="7"/>
      <c r="M313" s="14">
        <v>0.2</v>
      </c>
      <c r="Q313" s="7">
        <v>1432</v>
      </c>
    </row>
    <row r="314" spans="1:17" ht="16.5" thickTop="1" thickBot="1" x14ac:dyDescent="0.3">
      <c r="A314" s="7">
        <v>9</v>
      </c>
      <c r="B314" s="78" t="s">
        <v>179</v>
      </c>
      <c r="C314" s="209" t="s">
        <v>148</v>
      </c>
      <c r="D314" s="178"/>
      <c r="E314" s="178"/>
      <c r="F314" s="178"/>
      <c r="G314" s="178"/>
      <c r="H314" s="178"/>
      <c r="I314" s="178"/>
      <c r="J314" s="92"/>
    </row>
    <row r="315" spans="1:17" hidden="1" x14ac:dyDescent="0.25">
      <c r="A315" s="7" t="s">
        <v>43</v>
      </c>
    </row>
    <row r="316" spans="1:17" hidden="1" x14ac:dyDescent="0.25">
      <c r="A316" s="7" t="s">
        <v>43</v>
      </c>
    </row>
    <row r="317" spans="1:17" hidden="1" x14ac:dyDescent="0.25">
      <c r="A317" s="7" t="s">
        <v>43</v>
      </c>
    </row>
    <row r="318" spans="1:17" hidden="1" x14ac:dyDescent="0.25">
      <c r="A318" s="7" t="s">
        <v>43</v>
      </c>
    </row>
    <row r="319" spans="1:17" hidden="1" x14ac:dyDescent="0.25">
      <c r="A319" s="7" t="s">
        <v>60</v>
      </c>
    </row>
    <row r="320" spans="1:17" hidden="1" x14ac:dyDescent="0.25">
      <c r="A320" s="7" t="s">
        <v>60</v>
      </c>
    </row>
    <row r="321" spans="1:17" ht="16.5" thickTop="1" thickBot="1" x14ac:dyDescent="0.3">
      <c r="A321" s="7" t="s">
        <v>44</v>
      </c>
      <c r="B321" s="78"/>
      <c r="C321" s="210"/>
      <c r="D321" s="210"/>
      <c r="E321" s="210"/>
      <c r="F321" s="82" t="s">
        <v>67</v>
      </c>
      <c r="G321" s="87">
        <v>53</v>
      </c>
      <c r="H321" s="89"/>
      <c r="I321" s="89"/>
      <c r="J321" s="93">
        <f>IF(AND(G321= "",H321= ""), 0, ROUND(ROUND(I321, 2) * ROUND(IF(H321="",G321,H321),  2), 2))</f>
        <v>0</v>
      </c>
      <c r="K321" s="7"/>
      <c r="M321" s="14">
        <v>0.2</v>
      </c>
      <c r="Q321" s="7">
        <v>1432</v>
      </c>
    </row>
    <row r="322" spans="1:17" ht="16.5" thickTop="1" thickBot="1" x14ac:dyDescent="0.3">
      <c r="A322" s="7">
        <v>9</v>
      </c>
      <c r="B322" s="78" t="s">
        <v>180</v>
      </c>
      <c r="C322" s="209" t="s">
        <v>150</v>
      </c>
      <c r="D322" s="178"/>
      <c r="E322" s="178"/>
      <c r="F322" s="178"/>
      <c r="G322" s="178"/>
      <c r="H322" s="178"/>
      <c r="I322" s="178"/>
      <c r="J322" s="92"/>
    </row>
    <row r="323" spans="1:17" hidden="1" x14ac:dyDescent="0.25">
      <c r="A323" s="7" t="s">
        <v>43</v>
      </c>
    </row>
    <row r="324" spans="1:17" hidden="1" x14ac:dyDescent="0.25">
      <c r="A324" s="7" t="s">
        <v>43</v>
      </c>
    </row>
    <row r="325" spans="1:17" hidden="1" x14ac:dyDescent="0.25">
      <c r="A325" s="7" t="s">
        <v>43</v>
      </c>
    </row>
    <row r="326" spans="1:17" hidden="1" x14ac:dyDescent="0.25">
      <c r="A326" s="7" t="s">
        <v>43</v>
      </c>
    </row>
    <row r="327" spans="1:17" hidden="1" x14ac:dyDescent="0.25">
      <c r="A327" s="7" t="s">
        <v>43</v>
      </c>
    </row>
    <row r="328" spans="1:17" hidden="1" x14ac:dyDescent="0.25">
      <c r="A328" s="7" t="s">
        <v>60</v>
      </c>
    </row>
    <row r="329" spans="1:17" hidden="1" x14ac:dyDescent="0.25">
      <c r="A329" s="7" t="s">
        <v>60</v>
      </c>
    </row>
    <row r="330" spans="1:17" ht="16.5" thickTop="1" thickBot="1" x14ac:dyDescent="0.3">
      <c r="A330" s="7" t="s">
        <v>44</v>
      </c>
      <c r="B330" s="78"/>
      <c r="C330" s="210"/>
      <c r="D330" s="210"/>
      <c r="E330" s="210"/>
      <c r="F330" s="82" t="s">
        <v>67</v>
      </c>
      <c r="G330" s="87">
        <v>34</v>
      </c>
      <c r="H330" s="89"/>
      <c r="I330" s="89"/>
      <c r="J330" s="93">
        <f>IF(AND(G330= "",H330= ""), 0, ROUND(ROUND(I330, 2) * ROUND(IF(H330="",G330,H330),  2), 2))</f>
        <v>0</v>
      </c>
      <c r="K330" s="7"/>
      <c r="M330" s="14">
        <v>0.2</v>
      </c>
      <c r="Q330" s="7">
        <v>1432</v>
      </c>
    </row>
    <row r="331" spans="1:17" ht="16.5" thickTop="1" thickBot="1" x14ac:dyDescent="0.3">
      <c r="A331" s="7">
        <v>9</v>
      </c>
      <c r="B331" s="78" t="s">
        <v>181</v>
      </c>
      <c r="C331" s="209" t="s">
        <v>152</v>
      </c>
      <c r="D331" s="178"/>
      <c r="E331" s="178"/>
      <c r="F331" s="178"/>
      <c r="G331" s="178"/>
      <c r="H331" s="178"/>
      <c r="I331" s="178"/>
      <c r="J331" s="92"/>
    </row>
    <row r="332" spans="1:17" hidden="1" x14ac:dyDescent="0.25">
      <c r="A332" s="7" t="s">
        <v>60</v>
      </c>
    </row>
    <row r="333" spans="1:17" hidden="1" x14ac:dyDescent="0.25">
      <c r="A333" s="7" t="s">
        <v>60</v>
      </c>
    </row>
    <row r="334" spans="1:17" ht="16.5" thickTop="1" thickBot="1" x14ac:dyDescent="0.3">
      <c r="A334" s="7" t="s">
        <v>44</v>
      </c>
      <c r="B334" s="78"/>
      <c r="C334" s="210"/>
      <c r="D334" s="210"/>
      <c r="E334" s="210"/>
      <c r="F334" s="82" t="s">
        <v>67</v>
      </c>
      <c r="G334" s="87">
        <v>24</v>
      </c>
      <c r="H334" s="89"/>
      <c r="I334" s="89"/>
      <c r="J334" s="93">
        <f>IF(AND(G334= "",H334= ""), 0, ROUND(ROUND(I334, 2) * ROUND(IF(H334="",G334,H334),  2), 2))</f>
        <v>0</v>
      </c>
      <c r="K334" s="7"/>
      <c r="M334" s="14">
        <v>0.2</v>
      </c>
      <c r="Q334" s="7">
        <v>1432</v>
      </c>
    </row>
    <row r="335" spans="1:17" ht="16.5" thickTop="1" thickBot="1" x14ac:dyDescent="0.3">
      <c r="A335" s="7">
        <v>9</v>
      </c>
      <c r="B335" s="78" t="s">
        <v>182</v>
      </c>
      <c r="C335" s="209" t="s">
        <v>154</v>
      </c>
      <c r="D335" s="178"/>
      <c r="E335" s="178"/>
      <c r="F335" s="178"/>
      <c r="G335" s="178"/>
      <c r="H335" s="178"/>
      <c r="I335" s="178"/>
      <c r="J335" s="92"/>
    </row>
    <row r="336" spans="1:17" x14ac:dyDescent="0.25">
      <c r="A336" s="7" t="s">
        <v>44</v>
      </c>
      <c r="B336" s="78"/>
      <c r="C336" s="210"/>
      <c r="D336" s="210"/>
      <c r="E336" s="210"/>
      <c r="F336" s="82" t="s">
        <v>45</v>
      </c>
      <c r="G336" s="86">
        <v>1</v>
      </c>
      <c r="H336" s="88"/>
      <c r="I336" s="89"/>
      <c r="J336" s="93">
        <f>IF(AND(G336= "",H336= ""), 0, ROUND(ROUND(I336, 2) * ROUND(IF(H336="",G336,H336),  0), 2))</f>
        <v>0</v>
      </c>
      <c r="K336" s="7"/>
      <c r="M336" s="14">
        <v>0.2</v>
      </c>
      <c r="Q336" s="7">
        <v>1432</v>
      </c>
    </row>
    <row r="337" spans="1:17" ht="27.2" customHeight="1" thickTop="1" thickBot="1" x14ac:dyDescent="0.3">
      <c r="A337" s="7">
        <v>9</v>
      </c>
      <c r="B337" s="103" t="s">
        <v>183</v>
      </c>
      <c r="C337" s="202" t="s">
        <v>156</v>
      </c>
      <c r="D337" s="203"/>
      <c r="E337" s="203"/>
      <c r="F337" s="203"/>
      <c r="G337" s="203"/>
      <c r="H337" s="203"/>
      <c r="I337" s="203"/>
      <c r="J337" s="105"/>
    </row>
    <row r="338" spans="1:17" hidden="1" x14ac:dyDescent="0.25">
      <c r="A338" s="7" t="s">
        <v>43</v>
      </c>
      <c r="B338" s="101"/>
      <c r="C338" s="102"/>
      <c r="D338" s="102"/>
      <c r="E338" s="102"/>
      <c r="F338" s="101"/>
      <c r="G338" s="101"/>
      <c r="H338" s="101"/>
      <c r="I338" s="101"/>
      <c r="J338" s="101"/>
    </row>
    <row r="339" spans="1:17" hidden="1" x14ac:dyDescent="0.25">
      <c r="A339" s="7" t="s">
        <v>43</v>
      </c>
      <c r="B339" s="101"/>
      <c r="C339" s="102"/>
      <c r="D339" s="102"/>
      <c r="E339" s="102"/>
      <c r="F339" s="101"/>
      <c r="G339" s="101"/>
      <c r="H339" s="101"/>
      <c r="I339" s="101"/>
      <c r="J339" s="101"/>
    </row>
    <row r="340" spans="1:17" hidden="1" x14ac:dyDescent="0.25">
      <c r="A340" s="7" t="s">
        <v>43</v>
      </c>
      <c r="B340" s="101"/>
      <c r="C340" s="102"/>
      <c r="D340" s="102"/>
      <c r="E340" s="102"/>
      <c r="F340" s="101"/>
      <c r="G340" s="101"/>
      <c r="H340" s="101"/>
      <c r="I340" s="101"/>
      <c r="J340" s="101"/>
    </row>
    <row r="341" spans="1:17" hidden="1" x14ac:dyDescent="0.25">
      <c r="A341" s="7" t="s">
        <v>43</v>
      </c>
      <c r="B341" s="101"/>
      <c r="C341" s="102"/>
      <c r="D341" s="102"/>
      <c r="E341" s="102"/>
      <c r="F341" s="101"/>
      <c r="G341" s="101"/>
      <c r="H341" s="101"/>
      <c r="I341" s="101"/>
      <c r="J341" s="101"/>
    </row>
    <row r="342" spans="1:17" hidden="1" x14ac:dyDescent="0.25">
      <c r="A342" s="7" t="s">
        <v>60</v>
      </c>
      <c r="B342" s="101"/>
      <c r="C342" s="102"/>
      <c r="D342" s="102"/>
      <c r="E342" s="102"/>
      <c r="F342" s="101"/>
      <c r="G342" s="101"/>
      <c r="H342" s="101"/>
      <c r="I342" s="101"/>
      <c r="J342" s="101"/>
    </row>
    <row r="343" spans="1:17" hidden="1" x14ac:dyDescent="0.25">
      <c r="A343" s="7" t="s">
        <v>60</v>
      </c>
      <c r="B343" s="101"/>
      <c r="C343" s="102"/>
      <c r="D343" s="102"/>
      <c r="E343" s="102"/>
      <c r="F343" s="101"/>
      <c r="G343" s="101"/>
      <c r="H343" s="101"/>
      <c r="I343" s="101"/>
      <c r="J343" s="101"/>
    </row>
    <row r="344" spans="1:17" ht="16.5" thickTop="1" thickBot="1" x14ac:dyDescent="0.3">
      <c r="A344" s="7" t="s">
        <v>44</v>
      </c>
      <c r="B344" s="103"/>
      <c r="C344" s="204"/>
      <c r="D344" s="204"/>
      <c r="E344" s="204"/>
      <c r="F344" s="106" t="s">
        <v>67</v>
      </c>
      <c r="G344" s="111">
        <v>33</v>
      </c>
      <c r="H344" s="109"/>
      <c r="I344" s="109"/>
      <c r="J344" s="110">
        <f>IF(AND(G344= "",H344= ""), 0, ROUND(ROUND(I344, 2) * ROUND(IF(H344="",G344,H344),  2), 2))</f>
        <v>0</v>
      </c>
      <c r="K344" s="7" t="s">
        <v>48</v>
      </c>
      <c r="L344" s="7">
        <v>46336</v>
      </c>
      <c r="M344" s="14">
        <v>0.2</v>
      </c>
      <c r="Q344" s="7">
        <v>1432</v>
      </c>
    </row>
    <row r="345" spans="1:17" ht="27.2" customHeight="1" thickTop="1" thickBot="1" x14ac:dyDescent="0.3">
      <c r="A345" s="7">
        <v>9</v>
      </c>
      <c r="B345" s="103" t="s">
        <v>184</v>
      </c>
      <c r="C345" s="202" t="s">
        <v>185</v>
      </c>
      <c r="D345" s="203"/>
      <c r="E345" s="203"/>
      <c r="F345" s="203"/>
      <c r="G345" s="203"/>
      <c r="H345" s="203"/>
      <c r="I345" s="203"/>
      <c r="J345" s="105"/>
    </row>
    <row r="346" spans="1:17" hidden="1" x14ac:dyDescent="0.25">
      <c r="A346" s="7" t="s">
        <v>60</v>
      </c>
      <c r="B346" s="101"/>
      <c r="C346" s="102"/>
      <c r="D346" s="102"/>
      <c r="E346" s="102"/>
      <c r="F346" s="101"/>
      <c r="G346" s="101"/>
      <c r="H346" s="101"/>
      <c r="I346" s="101"/>
      <c r="J346" s="101"/>
    </row>
    <row r="347" spans="1:17" ht="16.5" thickTop="1" thickBot="1" x14ac:dyDescent="0.3">
      <c r="A347" s="7" t="s">
        <v>44</v>
      </c>
      <c r="B347" s="103"/>
      <c r="C347" s="204"/>
      <c r="D347" s="204"/>
      <c r="E347" s="204"/>
      <c r="F347" s="106" t="s">
        <v>11</v>
      </c>
      <c r="G347" s="107">
        <v>2</v>
      </c>
      <c r="H347" s="108"/>
      <c r="I347" s="109"/>
      <c r="J347" s="110">
        <f>IF(AND(G347= "",H347= ""), 0, ROUND(ROUND(I347, 2) * ROUND(IF(H347="",G347,H347),  0), 2))</f>
        <v>0</v>
      </c>
      <c r="K347" s="7" t="s">
        <v>48</v>
      </c>
      <c r="L347" s="7">
        <v>46228</v>
      </c>
      <c r="M347" s="14">
        <v>0.2</v>
      </c>
      <c r="Q347" s="7">
        <v>1432</v>
      </c>
    </row>
    <row r="348" spans="1:17" ht="27.2" customHeight="1" thickTop="1" thickBot="1" x14ac:dyDescent="0.3">
      <c r="A348" s="7">
        <v>9</v>
      </c>
      <c r="B348" s="103" t="s">
        <v>186</v>
      </c>
      <c r="C348" s="202" t="s">
        <v>160</v>
      </c>
      <c r="D348" s="203"/>
      <c r="E348" s="203"/>
      <c r="F348" s="203"/>
      <c r="G348" s="203"/>
      <c r="H348" s="203"/>
      <c r="I348" s="203"/>
      <c r="J348" s="105"/>
    </row>
    <row r="349" spans="1:17" hidden="1" x14ac:dyDescent="0.25">
      <c r="A349" s="7" t="s">
        <v>60</v>
      </c>
      <c r="B349" s="101"/>
      <c r="C349" s="102"/>
      <c r="D349" s="102"/>
      <c r="E349" s="102"/>
      <c r="F349" s="101"/>
      <c r="G349" s="101"/>
      <c r="H349" s="101"/>
      <c r="I349" s="101"/>
      <c r="J349" s="101"/>
    </row>
    <row r="350" spans="1:17" hidden="1" x14ac:dyDescent="0.25">
      <c r="A350" s="7" t="s">
        <v>60</v>
      </c>
      <c r="B350" s="101"/>
      <c r="C350" s="102"/>
      <c r="D350" s="102"/>
      <c r="E350" s="102"/>
      <c r="F350" s="101"/>
      <c r="G350" s="101"/>
      <c r="H350" s="101"/>
      <c r="I350" s="101"/>
      <c r="J350" s="101"/>
    </row>
    <row r="351" spans="1:17" hidden="1" x14ac:dyDescent="0.25">
      <c r="A351" s="7" t="s">
        <v>60</v>
      </c>
      <c r="B351" s="101"/>
      <c r="C351" s="102"/>
      <c r="D351" s="102"/>
      <c r="E351" s="102"/>
      <c r="F351" s="101"/>
      <c r="G351" s="101"/>
      <c r="H351" s="101"/>
      <c r="I351" s="101"/>
      <c r="J351" s="101"/>
    </row>
    <row r="352" spans="1:17" hidden="1" x14ac:dyDescent="0.25">
      <c r="A352" s="7" t="s">
        <v>60</v>
      </c>
      <c r="B352" s="101"/>
      <c r="C352" s="102"/>
      <c r="D352" s="102"/>
      <c r="E352" s="102"/>
      <c r="F352" s="101"/>
      <c r="G352" s="101"/>
      <c r="H352" s="101"/>
      <c r="I352" s="101"/>
      <c r="J352" s="101"/>
    </row>
    <row r="353" spans="1:17" ht="16.5" thickTop="1" thickBot="1" x14ac:dyDescent="0.3">
      <c r="A353" s="7" t="s">
        <v>44</v>
      </c>
      <c r="B353" s="103"/>
      <c r="C353" s="204"/>
      <c r="D353" s="204"/>
      <c r="E353" s="204"/>
      <c r="F353" s="106" t="s">
        <v>11</v>
      </c>
      <c r="G353" s="107">
        <v>12</v>
      </c>
      <c r="H353" s="108"/>
      <c r="I353" s="109"/>
      <c r="J353" s="110">
        <f>IF(AND(G353= "",H353= ""), 0, ROUND(ROUND(I353, 2) * ROUND(IF(H353="",G353,H353),  0), 2))</f>
        <v>0</v>
      </c>
      <c r="K353" s="7" t="s">
        <v>48</v>
      </c>
      <c r="L353" s="7">
        <v>46194</v>
      </c>
      <c r="M353" s="14">
        <v>0.2</v>
      </c>
      <c r="Q353" s="7">
        <v>1432</v>
      </c>
    </row>
    <row r="354" spans="1:17" ht="27.2" customHeight="1" thickTop="1" thickBot="1" x14ac:dyDescent="0.3">
      <c r="A354" s="7">
        <v>9</v>
      </c>
      <c r="B354" s="103" t="s">
        <v>187</v>
      </c>
      <c r="C354" s="202" t="s">
        <v>162</v>
      </c>
      <c r="D354" s="203"/>
      <c r="E354" s="203"/>
      <c r="F354" s="203"/>
      <c r="G354" s="203"/>
      <c r="H354" s="203"/>
      <c r="I354" s="203"/>
      <c r="J354" s="105"/>
    </row>
    <row r="355" spans="1:17" hidden="1" x14ac:dyDescent="0.25">
      <c r="A355" s="7" t="s">
        <v>43</v>
      </c>
      <c r="B355" s="101"/>
      <c r="C355" s="102"/>
      <c r="D355" s="102"/>
      <c r="E355" s="102"/>
      <c r="F355" s="101"/>
      <c r="G355" s="101"/>
      <c r="H355" s="101"/>
      <c r="I355" s="101"/>
      <c r="J355" s="101"/>
    </row>
    <row r="356" spans="1:17" hidden="1" x14ac:dyDescent="0.25">
      <c r="A356" s="7" t="s">
        <v>43</v>
      </c>
      <c r="B356" s="101"/>
      <c r="C356" s="102"/>
      <c r="D356" s="102"/>
      <c r="E356" s="102"/>
      <c r="F356" s="101"/>
      <c r="G356" s="101"/>
      <c r="H356" s="101"/>
      <c r="I356" s="101"/>
      <c r="J356" s="101"/>
    </row>
    <row r="357" spans="1:17" hidden="1" x14ac:dyDescent="0.25">
      <c r="A357" s="7" t="s">
        <v>43</v>
      </c>
      <c r="B357" s="101"/>
      <c r="C357" s="102"/>
      <c r="D357" s="102"/>
      <c r="E357" s="102"/>
      <c r="F357" s="101"/>
      <c r="G357" s="101"/>
      <c r="H357" s="101"/>
      <c r="I357" s="101"/>
      <c r="J357" s="101"/>
    </row>
    <row r="358" spans="1:17" hidden="1" x14ac:dyDescent="0.25">
      <c r="A358" s="7" t="s">
        <v>43</v>
      </c>
      <c r="B358" s="101"/>
      <c r="C358" s="102"/>
      <c r="D358" s="102"/>
      <c r="E358" s="102"/>
      <c r="F358" s="101"/>
      <c r="G358" s="101"/>
      <c r="H358" s="101"/>
      <c r="I358" s="101"/>
      <c r="J358" s="101"/>
    </row>
    <row r="359" spans="1:17" hidden="1" x14ac:dyDescent="0.25">
      <c r="A359" s="7" t="s">
        <v>60</v>
      </c>
      <c r="B359" s="101"/>
      <c r="C359" s="102"/>
      <c r="D359" s="102"/>
      <c r="E359" s="102"/>
      <c r="F359" s="101"/>
      <c r="G359" s="101"/>
      <c r="H359" s="101"/>
      <c r="I359" s="101"/>
      <c r="J359" s="101"/>
    </row>
    <row r="360" spans="1:17" hidden="1" x14ac:dyDescent="0.25">
      <c r="A360" s="7" t="s">
        <v>60</v>
      </c>
      <c r="B360" s="101"/>
      <c r="C360" s="102"/>
      <c r="D360" s="102"/>
      <c r="E360" s="102"/>
      <c r="F360" s="101"/>
      <c r="G360" s="101"/>
      <c r="H360" s="101"/>
      <c r="I360" s="101"/>
      <c r="J360" s="101"/>
    </row>
    <row r="361" spans="1:17" ht="16.5" thickTop="1" thickBot="1" x14ac:dyDescent="0.3">
      <c r="A361" s="7" t="s">
        <v>44</v>
      </c>
      <c r="B361" s="103"/>
      <c r="C361" s="204"/>
      <c r="D361" s="204"/>
      <c r="E361" s="204"/>
      <c r="F361" s="106" t="s">
        <v>67</v>
      </c>
      <c r="G361" s="111">
        <v>17</v>
      </c>
      <c r="H361" s="109"/>
      <c r="I361" s="109"/>
      <c r="J361" s="110">
        <f>IF(AND(G361= "",H361= ""), 0, ROUND(ROUND(I361, 2) * ROUND(IF(H361="",G361,H361),  2), 2))</f>
        <v>0</v>
      </c>
      <c r="K361" s="7" t="s">
        <v>48</v>
      </c>
      <c r="L361" s="7">
        <v>46107</v>
      </c>
      <c r="M361" s="14">
        <v>0.2</v>
      </c>
      <c r="Q361" s="7">
        <v>1432</v>
      </c>
    </row>
    <row r="362" spans="1:17" ht="27.2" customHeight="1" thickTop="1" thickBot="1" x14ac:dyDescent="0.3">
      <c r="A362" s="7">
        <v>9</v>
      </c>
      <c r="B362" s="103" t="s">
        <v>188</v>
      </c>
      <c r="C362" s="202" t="s">
        <v>164</v>
      </c>
      <c r="D362" s="203"/>
      <c r="E362" s="203"/>
      <c r="F362" s="203"/>
      <c r="G362" s="203"/>
      <c r="H362" s="203"/>
      <c r="I362" s="203"/>
      <c r="J362" s="105"/>
    </row>
    <row r="363" spans="1:17" hidden="1" x14ac:dyDescent="0.25">
      <c r="A363" s="7" t="s">
        <v>60</v>
      </c>
      <c r="B363" s="101"/>
      <c r="C363" s="102"/>
      <c r="D363" s="102"/>
      <c r="E363" s="102"/>
      <c r="F363" s="101"/>
      <c r="G363" s="101"/>
      <c r="H363" s="101"/>
      <c r="I363" s="101"/>
      <c r="J363" s="101"/>
    </row>
    <row r="364" spans="1:17" hidden="1" x14ac:dyDescent="0.25">
      <c r="A364" s="7" t="s">
        <v>60</v>
      </c>
      <c r="B364" s="101"/>
      <c r="C364" s="102"/>
      <c r="D364" s="102"/>
      <c r="E364" s="102"/>
      <c r="F364" s="101"/>
      <c r="G364" s="101"/>
      <c r="H364" s="101"/>
      <c r="I364" s="101"/>
      <c r="J364" s="101"/>
    </row>
    <row r="365" spans="1:17" hidden="1" x14ac:dyDescent="0.25">
      <c r="A365" s="7" t="s">
        <v>60</v>
      </c>
      <c r="B365" s="101"/>
      <c r="C365" s="102"/>
      <c r="D365" s="102"/>
      <c r="E365" s="102"/>
      <c r="F365" s="101"/>
      <c r="G365" s="101"/>
      <c r="H365" s="101"/>
      <c r="I365" s="101"/>
      <c r="J365" s="101"/>
    </row>
    <row r="366" spans="1:17" hidden="1" x14ac:dyDescent="0.25">
      <c r="A366" s="7" t="s">
        <v>60</v>
      </c>
      <c r="B366" s="101"/>
      <c r="C366" s="102"/>
      <c r="D366" s="102"/>
      <c r="E366" s="102"/>
      <c r="F366" s="101"/>
      <c r="G366" s="101"/>
      <c r="H366" s="101"/>
      <c r="I366" s="101"/>
      <c r="J366" s="101"/>
    </row>
    <row r="367" spans="1:17" ht="16.5" thickTop="1" thickBot="1" x14ac:dyDescent="0.3">
      <c r="A367" s="7" t="s">
        <v>44</v>
      </c>
      <c r="B367" s="103"/>
      <c r="C367" s="204"/>
      <c r="D367" s="204"/>
      <c r="E367" s="204"/>
      <c r="F367" s="106" t="s">
        <v>11</v>
      </c>
      <c r="G367" s="107">
        <v>8</v>
      </c>
      <c r="H367" s="108"/>
      <c r="I367" s="109"/>
      <c r="J367" s="110">
        <f>IF(AND(G367= "",H367= ""), 0, ROUND(ROUND(I367, 2) * ROUND(IF(H367="",G367,H367),  0), 2))</f>
        <v>0</v>
      </c>
      <c r="K367" s="7" t="s">
        <v>48</v>
      </c>
      <c r="L367" s="7">
        <v>46098</v>
      </c>
      <c r="M367" s="14">
        <v>0.2</v>
      </c>
      <c r="Q367" s="7">
        <v>1432</v>
      </c>
    </row>
    <row r="368" spans="1:17" ht="27.2" customHeight="1" thickTop="1" thickBot="1" x14ac:dyDescent="0.3">
      <c r="A368" s="7">
        <v>9</v>
      </c>
      <c r="B368" s="103" t="s">
        <v>189</v>
      </c>
      <c r="C368" s="202" t="s">
        <v>75</v>
      </c>
      <c r="D368" s="203"/>
      <c r="E368" s="203"/>
      <c r="F368" s="203"/>
      <c r="G368" s="203"/>
      <c r="H368" s="203"/>
      <c r="I368" s="203"/>
      <c r="J368" s="105"/>
    </row>
    <row r="369" spans="1:17" x14ac:dyDescent="0.25">
      <c r="A369" s="7" t="s">
        <v>44</v>
      </c>
      <c r="B369" s="103"/>
      <c r="C369" s="204"/>
      <c r="D369" s="204"/>
      <c r="E369" s="204"/>
      <c r="F369" s="106" t="s">
        <v>11</v>
      </c>
      <c r="G369" s="107">
        <v>2</v>
      </c>
      <c r="H369" s="108"/>
      <c r="I369" s="109"/>
      <c r="J369" s="110">
        <f>IF(AND(G369= "",H369= ""), 0, ROUND(ROUND(I369, 2) * ROUND(IF(H369="",G369,H369),  0), 2))</f>
        <v>0</v>
      </c>
      <c r="K369" s="7" t="s">
        <v>48</v>
      </c>
      <c r="L369" s="7">
        <v>46025</v>
      </c>
      <c r="M369" s="14">
        <v>0.2</v>
      </c>
      <c r="Q369" s="7">
        <v>1432</v>
      </c>
    </row>
    <row r="370" spans="1:17" ht="27.2" customHeight="1" x14ac:dyDescent="0.25">
      <c r="A370" s="7">
        <v>9</v>
      </c>
      <c r="B370" s="103" t="s">
        <v>190</v>
      </c>
      <c r="C370" s="202" t="s">
        <v>167</v>
      </c>
      <c r="D370" s="203"/>
      <c r="E370" s="203"/>
      <c r="F370" s="203"/>
      <c r="G370" s="203"/>
      <c r="H370" s="203"/>
      <c r="I370" s="203"/>
      <c r="J370" s="105"/>
    </row>
    <row r="371" spans="1:17" ht="16.5" thickTop="1" thickBot="1" x14ac:dyDescent="0.3">
      <c r="A371" s="7" t="s">
        <v>44</v>
      </c>
      <c r="B371" s="103"/>
      <c r="C371" s="204"/>
      <c r="D371" s="204"/>
      <c r="E371" s="204"/>
      <c r="F371" s="106" t="s">
        <v>45</v>
      </c>
      <c r="G371" s="107">
        <v>1</v>
      </c>
      <c r="H371" s="108"/>
      <c r="I371" s="109"/>
      <c r="J371" s="110">
        <f>IF(AND(G371= "",H371= ""), 0, ROUND(ROUND(I371, 2) * ROUND(IF(H371="",G371,H371),  0), 2))</f>
        <v>0</v>
      </c>
      <c r="K371" s="7" t="s">
        <v>48</v>
      </c>
      <c r="L371" s="7">
        <v>48093</v>
      </c>
      <c r="M371" s="14">
        <v>0.2</v>
      </c>
      <c r="Q371" s="7">
        <v>1432</v>
      </c>
    </row>
    <row r="372" spans="1:17" hidden="1" x14ac:dyDescent="0.25">
      <c r="A372" s="7" t="s">
        <v>103</v>
      </c>
    </row>
    <row r="373" spans="1:17" hidden="1" x14ac:dyDescent="0.25">
      <c r="A373" s="7" t="s">
        <v>46</v>
      </c>
    </row>
    <row r="374" spans="1:17" hidden="1" x14ac:dyDescent="0.25">
      <c r="A374" s="7" t="s">
        <v>78</v>
      </c>
    </row>
    <row r="375" spans="1:17" ht="15.75" thickTop="1" x14ac:dyDescent="0.25">
      <c r="A375" s="7">
        <v>4</v>
      </c>
      <c r="B375" s="77"/>
      <c r="C375" s="212" t="s">
        <v>191</v>
      </c>
      <c r="D375" s="212"/>
      <c r="E375" s="212"/>
      <c r="F375" s="83"/>
      <c r="G375" s="83"/>
      <c r="H375" s="83"/>
      <c r="I375" s="83"/>
      <c r="J375" s="94"/>
      <c r="K375" s="7"/>
    </row>
    <row r="376" spans="1:17" x14ac:dyDescent="0.25">
      <c r="A376" s="7">
        <v>5</v>
      </c>
      <c r="B376" s="77">
        <v>11</v>
      </c>
      <c r="C376" s="97" t="s">
        <v>192</v>
      </c>
      <c r="D376" s="97"/>
      <c r="E376" s="97"/>
      <c r="F376" s="81"/>
      <c r="G376" s="81"/>
      <c r="H376" s="81"/>
      <c r="I376" s="81"/>
      <c r="J376" s="91"/>
      <c r="K376" s="7"/>
    </row>
    <row r="377" spans="1:17" hidden="1" x14ac:dyDescent="0.25">
      <c r="A377" s="7" t="s">
        <v>40</v>
      </c>
    </row>
    <row r="378" spans="1:17" x14ac:dyDescent="0.25">
      <c r="A378" s="7" t="s">
        <v>54</v>
      </c>
      <c r="B378" s="79"/>
      <c r="C378" s="213" t="s">
        <v>193</v>
      </c>
      <c r="D378" s="213"/>
      <c r="E378" s="213"/>
      <c r="F378" s="213"/>
      <c r="G378" s="213"/>
      <c r="H378" s="213"/>
      <c r="I378" s="213"/>
      <c r="J378" s="79"/>
    </row>
    <row r="379" spans="1:17" ht="15.75" thickBot="1" x14ac:dyDescent="0.3">
      <c r="A379" s="7">
        <v>9</v>
      </c>
      <c r="B379" s="78" t="s">
        <v>194</v>
      </c>
      <c r="C379" s="209" t="s">
        <v>195</v>
      </c>
      <c r="D379" s="178"/>
      <c r="E379" s="178"/>
      <c r="F379" s="178"/>
      <c r="G379" s="178"/>
      <c r="H379" s="178"/>
      <c r="I379" s="178"/>
      <c r="J379" s="92"/>
    </row>
    <row r="380" spans="1:17" ht="16.5" thickTop="1" thickBot="1" x14ac:dyDescent="0.3">
      <c r="A380" s="7" t="s">
        <v>44</v>
      </c>
      <c r="B380" s="78"/>
      <c r="C380" s="210"/>
      <c r="D380" s="210"/>
      <c r="E380" s="210"/>
      <c r="F380" s="82" t="s">
        <v>45</v>
      </c>
      <c r="G380" s="86">
        <v>1</v>
      </c>
      <c r="H380" s="88"/>
      <c r="I380" s="89"/>
      <c r="J380" s="93">
        <f>IF(AND(G380= "",H380= ""), 0, ROUND(ROUND(I380, 2) * ROUND(IF(H380="",G380,H380),  0), 2))</f>
        <v>0</v>
      </c>
      <c r="K380" s="7"/>
      <c r="M380" s="14">
        <v>0.2</v>
      </c>
      <c r="Q380" s="7">
        <v>1432</v>
      </c>
    </row>
    <row r="381" spans="1:17" hidden="1" x14ac:dyDescent="0.25">
      <c r="A381" s="7" t="s">
        <v>46</v>
      </c>
    </row>
    <row r="382" spans="1:17" hidden="1" x14ac:dyDescent="0.25">
      <c r="A382" s="7" t="s">
        <v>78</v>
      </c>
    </row>
    <row r="383" spans="1:17" ht="15.75" thickTop="1" x14ac:dyDescent="0.25">
      <c r="A383" s="7">
        <v>4</v>
      </c>
      <c r="B383" s="77"/>
      <c r="C383" s="212" t="s">
        <v>196</v>
      </c>
      <c r="D383" s="212"/>
      <c r="E383" s="212"/>
      <c r="F383" s="83"/>
      <c r="G383" s="83"/>
      <c r="H383" s="83"/>
      <c r="I383" s="83"/>
      <c r="J383" s="94"/>
      <c r="K383" s="7"/>
    </row>
    <row r="384" spans="1:17" x14ac:dyDescent="0.25">
      <c r="A384" s="7">
        <v>5</v>
      </c>
      <c r="B384" s="77">
        <v>12</v>
      </c>
      <c r="C384" s="97" t="s">
        <v>197</v>
      </c>
      <c r="D384" s="97"/>
      <c r="E384" s="97"/>
      <c r="F384" s="81"/>
      <c r="G384" s="81"/>
      <c r="H384" s="81"/>
      <c r="I384" s="81"/>
      <c r="J384" s="91"/>
      <c r="K384" s="7"/>
    </row>
    <row r="385" spans="1:17" hidden="1" x14ac:dyDescent="0.25">
      <c r="A385" s="7" t="s">
        <v>40</v>
      </c>
    </row>
    <row r="386" spans="1:17" hidden="1" x14ac:dyDescent="0.25">
      <c r="A386" s="7" t="s">
        <v>40</v>
      </c>
    </row>
    <row r="387" spans="1:17" ht="31.9" customHeight="1" x14ac:dyDescent="0.25">
      <c r="A387" s="7" t="s">
        <v>54</v>
      </c>
      <c r="B387" s="79"/>
      <c r="C387" s="213" t="s">
        <v>198</v>
      </c>
      <c r="D387" s="213"/>
      <c r="E387" s="213"/>
      <c r="F387" s="213"/>
      <c r="G387" s="213"/>
      <c r="H387" s="213"/>
      <c r="I387" s="213"/>
      <c r="J387" s="79"/>
    </row>
    <row r="388" spans="1:17" ht="15.75" thickBot="1" x14ac:dyDescent="0.3">
      <c r="A388" s="7">
        <v>9</v>
      </c>
      <c r="B388" s="78" t="s">
        <v>199</v>
      </c>
      <c r="C388" s="209" t="s">
        <v>200</v>
      </c>
      <c r="D388" s="178"/>
      <c r="E388" s="178"/>
      <c r="F388" s="178"/>
      <c r="G388" s="178"/>
      <c r="H388" s="178"/>
      <c r="I388" s="178"/>
      <c r="J388" s="92"/>
    </row>
    <row r="389" spans="1:17" hidden="1" x14ac:dyDescent="0.25">
      <c r="A389" s="7" t="s">
        <v>60</v>
      </c>
    </row>
    <row r="390" spans="1:17" hidden="1" x14ac:dyDescent="0.25">
      <c r="A390" s="7" t="s">
        <v>60</v>
      </c>
    </row>
    <row r="391" spans="1:17" hidden="1" x14ac:dyDescent="0.25">
      <c r="A391" s="7" t="s">
        <v>60</v>
      </c>
    </row>
    <row r="392" spans="1:17" ht="16.5" thickTop="1" thickBot="1" x14ac:dyDescent="0.3">
      <c r="A392" s="7" t="s">
        <v>44</v>
      </c>
      <c r="B392" s="78"/>
      <c r="C392" s="210"/>
      <c r="D392" s="210"/>
      <c r="E392" s="210"/>
      <c r="F392" s="82" t="s">
        <v>10</v>
      </c>
      <c r="G392" s="87">
        <v>32</v>
      </c>
      <c r="H392" s="89"/>
      <c r="I392" s="89"/>
      <c r="J392" s="93">
        <f>IF(AND(G392= "",H392= ""), 0, ROUND(ROUND(I392, 2) * ROUND(IF(H392="",G392,H392),  2), 2))</f>
        <v>0</v>
      </c>
      <c r="K392" s="7"/>
      <c r="M392" s="14">
        <v>0.2</v>
      </c>
      <c r="Q392" s="7">
        <v>1432</v>
      </c>
    </row>
    <row r="393" spans="1:17" ht="27.2" customHeight="1" thickTop="1" thickBot="1" x14ac:dyDescent="0.3">
      <c r="A393" s="7">
        <v>9</v>
      </c>
      <c r="B393" s="103" t="s">
        <v>201</v>
      </c>
      <c r="C393" s="202" t="s">
        <v>202</v>
      </c>
      <c r="D393" s="203"/>
      <c r="E393" s="203"/>
      <c r="F393" s="203"/>
      <c r="G393" s="203"/>
      <c r="H393" s="203"/>
      <c r="I393" s="203"/>
      <c r="J393" s="105"/>
    </row>
    <row r="394" spans="1:17" hidden="1" x14ac:dyDescent="0.25">
      <c r="A394" s="7" t="s">
        <v>60</v>
      </c>
      <c r="B394" s="101"/>
      <c r="C394" s="102"/>
      <c r="D394" s="102"/>
      <c r="E394" s="102"/>
      <c r="F394" s="101"/>
      <c r="G394" s="101"/>
      <c r="H394" s="101"/>
      <c r="I394" s="101"/>
      <c r="J394" s="101"/>
    </row>
    <row r="395" spans="1:17" ht="16.5" thickTop="1" thickBot="1" x14ac:dyDescent="0.3">
      <c r="A395" s="7" t="s">
        <v>44</v>
      </c>
      <c r="B395" s="103"/>
      <c r="C395" s="204"/>
      <c r="D395" s="204"/>
      <c r="E395" s="204"/>
      <c r="F395" s="106" t="s">
        <v>10</v>
      </c>
      <c r="G395" s="111">
        <v>42</v>
      </c>
      <c r="H395" s="109"/>
      <c r="I395" s="109"/>
      <c r="J395" s="110">
        <f>IF(AND(G395= "",H395= ""), 0, ROUND(ROUND(I395, 2) * ROUND(IF(H395="",G395,H395),  2), 2))</f>
        <v>0</v>
      </c>
      <c r="K395" s="7" t="s">
        <v>48</v>
      </c>
      <c r="L395" s="7">
        <v>45139</v>
      </c>
      <c r="M395" s="14">
        <v>0.2</v>
      </c>
      <c r="Q395" s="7">
        <v>1432</v>
      </c>
    </row>
    <row r="396" spans="1:17" hidden="1" x14ac:dyDescent="0.25">
      <c r="A396" s="7" t="s">
        <v>46</v>
      </c>
    </row>
    <row r="397" spans="1:17" hidden="1" x14ac:dyDescent="0.25">
      <c r="A397" s="7" t="s">
        <v>78</v>
      </c>
    </row>
    <row r="398" spans="1:17" ht="15.75" thickTop="1" x14ac:dyDescent="0.25">
      <c r="A398" s="7">
        <v>4</v>
      </c>
      <c r="B398" s="98"/>
      <c r="C398" s="114" t="s">
        <v>203</v>
      </c>
      <c r="D398" s="114"/>
      <c r="E398" s="114"/>
      <c r="F398" s="115"/>
      <c r="G398" s="115"/>
      <c r="H398" s="115"/>
      <c r="I398" s="115"/>
      <c r="J398" s="116"/>
      <c r="K398" s="7" t="s">
        <v>48</v>
      </c>
    </row>
    <row r="399" spans="1:17" x14ac:dyDescent="0.25">
      <c r="A399" s="7">
        <v>5</v>
      </c>
      <c r="B399" s="98">
        <v>13</v>
      </c>
      <c r="C399" s="208" t="s">
        <v>204</v>
      </c>
      <c r="D399" s="208"/>
      <c r="E399" s="208"/>
      <c r="F399" s="117"/>
      <c r="G399" s="117"/>
      <c r="H399" s="117"/>
      <c r="I399" s="117"/>
      <c r="J399" s="99"/>
      <c r="K399" s="7" t="s">
        <v>48</v>
      </c>
    </row>
    <row r="400" spans="1:17" hidden="1" x14ac:dyDescent="0.25">
      <c r="A400" s="7" t="s">
        <v>40</v>
      </c>
      <c r="B400" s="101"/>
      <c r="C400" s="102"/>
      <c r="D400" s="102"/>
      <c r="E400" s="102"/>
      <c r="F400" s="101"/>
      <c r="G400" s="101"/>
      <c r="H400" s="101"/>
      <c r="I400" s="101"/>
      <c r="J400" s="101"/>
    </row>
    <row r="401" spans="1:17" hidden="1" x14ac:dyDescent="0.25">
      <c r="A401" s="7" t="s">
        <v>40</v>
      </c>
      <c r="B401" s="101"/>
      <c r="C401" s="102"/>
      <c r="D401" s="102"/>
      <c r="E401" s="102"/>
      <c r="F401" s="101"/>
      <c r="G401" s="101"/>
      <c r="H401" s="101"/>
      <c r="I401" s="101"/>
      <c r="J401" s="101"/>
    </row>
    <row r="402" spans="1:17" hidden="1" x14ac:dyDescent="0.25">
      <c r="A402" s="7" t="s">
        <v>40</v>
      </c>
      <c r="B402" s="101"/>
      <c r="C402" s="102"/>
      <c r="D402" s="102"/>
      <c r="E402" s="102"/>
      <c r="F402" s="101"/>
      <c r="G402" s="101"/>
      <c r="H402" s="101"/>
      <c r="I402" s="101"/>
      <c r="J402" s="101"/>
    </row>
    <row r="403" spans="1:17" ht="15.75" thickBot="1" x14ac:dyDescent="0.3">
      <c r="A403" s="7">
        <v>9</v>
      </c>
      <c r="B403" s="103" t="s">
        <v>205</v>
      </c>
      <c r="C403" s="202" t="s">
        <v>204</v>
      </c>
      <c r="D403" s="203"/>
      <c r="E403" s="203"/>
      <c r="F403" s="203"/>
      <c r="G403" s="203"/>
      <c r="H403" s="203"/>
      <c r="I403" s="203"/>
      <c r="J403" s="105"/>
    </row>
    <row r="404" spans="1:17" ht="16.5" thickTop="1" thickBot="1" x14ac:dyDescent="0.3">
      <c r="A404" s="7" t="s">
        <v>44</v>
      </c>
      <c r="B404" s="103"/>
      <c r="C404" s="204"/>
      <c r="D404" s="204"/>
      <c r="E404" s="204"/>
      <c r="F404" s="106" t="s">
        <v>45</v>
      </c>
      <c r="G404" s="107">
        <v>1</v>
      </c>
      <c r="H404" s="108"/>
      <c r="I404" s="109"/>
      <c r="J404" s="110">
        <f>IF(AND(G404= "",H404= ""), 0, ROUND(ROUND(I404, 2) * ROUND(IF(H404="",G404,H404),  0), 2))</f>
        <v>0</v>
      </c>
      <c r="K404" s="7" t="s">
        <v>48</v>
      </c>
      <c r="L404" s="7">
        <v>25265</v>
      </c>
      <c r="M404" s="14">
        <v>0.2</v>
      </c>
      <c r="Q404" s="7">
        <v>1432</v>
      </c>
    </row>
    <row r="405" spans="1:17" hidden="1" x14ac:dyDescent="0.25">
      <c r="A405" s="7" t="s">
        <v>46</v>
      </c>
    </row>
    <row r="406" spans="1:17" hidden="1" x14ac:dyDescent="0.25">
      <c r="A406" s="7" t="s">
        <v>78</v>
      </c>
    </row>
    <row r="407" spans="1:17" ht="34.5" customHeight="1" thickTop="1" x14ac:dyDescent="0.25">
      <c r="A407" s="7">
        <v>4</v>
      </c>
      <c r="B407" s="98"/>
      <c r="C407" s="163" t="s">
        <v>206</v>
      </c>
      <c r="D407" s="164"/>
      <c r="E407" s="164"/>
      <c r="F407" s="164"/>
      <c r="G407" s="164"/>
      <c r="H407" s="164"/>
      <c r="I407" s="165"/>
      <c r="J407" s="116"/>
      <c r="K407" s="7" t="s">
        <v>48</v>
      </c>
    </row>
    <row r="408" spans="1:17" x14ac:dyDescent="0.25">
      <c r="A408" s="7">
        <v>5</v>
      </c>
      <c r="B408" s="98">
        <v>14</v>
      </c>
      <c r="C408" s="118" t="s">
        <v>207</v>
      </c>
      <c r="D408" s="118"/>
      <c r="E408" s="118"/>
      <c r="F408" s="117"/>
      <c r="G408" s="117"/>
      <c r="H408" s="117"/>
      <c r="I408" s="117"/>
      <c r="J408" s="99"/>
      <c r="K408" s="7" t="s">
        <v>48</v>
      </c>
    </row>
    <row r="409" spans="1:17" hidden="1" x14ac:dyDescent="0.25">
      <c r="A409" s="7" t="s">
        <v>40</v>
      </c>
      <c r="B409" s="101"/>
      <c r="C409" s="102"/>
      <c r="D409" s="102"/>
      <c r="E409" s="102"/>
      <c r="F409" s="101"/>
      <c r="G409" s="101"/>
      <c r="H409" s="101"/>
      <c r="I409" s="101"/>
      <c r="J409" s="101"/>
    </row>
    <row r="410" spans="1:17" hidden="1" x14ac:dyDescent="0.25">
      <c r="A410" s="7" t="s">
        <v>40</v>
      </c>
      <c r="B410" s="101"/>
      <c r="C410" s="102"/>
      <c r="D410" s="102"/>
      <c r="E410" s="102"/>
      <c r="F410" s="101"/>
      <c r="G410" s="101"/>
      <c r="H410" s="101"/>
      <c r="I410" s="101"/>
      <c r="J410" s="101"/>
    </row>
    <row r="411" spans="1:17" hidden="1" x14ac:dyDescent="0.25">
      <c r="A411" s="7" t="s">
        <v>40</v>
      </c>
      <c r="B411" s="101"/>
      <c r="C411" s="102"/>
      <c r="D411" s="102"/>
      <c r="E411" s="102"/>
      <c r="F411" s="101"/>
      <c r="G411" s="101"/>
      <c r="H411" s="101"/>
      <c r="I411" s="101"/>
      <c r="J411" s="101"/>
    </row>
    <row r="412" spans="1:17" hidden="1" x14ac:dyDescent="0.25">
      <c r="A412" s="7" t="s">
        <v>40</v>
      </c>
      <c r="B412" s="101"/>
      <c r="C412" s="102"/>
      <c r="D412" s="102"/>
      <c r="E412" s="102"/>
      <c r="F412" s="101"/>
      <c r="G412" s="101"/>
      <c r="H412" s="101"/>
      <c r="I412" s="101"/>
      <c r="J412" s="101"/>
    </row>
    <row r="413" spans="1:17" x14ac:dyDescent="0.25">
      <c r="A413" s="7" t="s">
        <v>54</v>
      </c>
      <c r="B413" s="112"/>
      <c r="C413" s="206" t="s">
        <v>208</v>
      </c>
      <c r="D413" s="206"/>
      <c r="E413" s="206"/>
      <c r="F413" s="206"/>
      <c r="G413" s="206"/>
      <c r="H413" s="206"/>
      <c r="I413" s="206"/>
      <c r="J413" s="112"/>
    </row>
    <row r="414" spans="1:17" ht="15.75" thickBot="1" x14ac:dyDescent="0.3">
      <c r="A414" s="7">
        <v>9</v>
      </c>
      <c r="B414" s="103" t="s">
        <v>209</v>
      </c>
      <c r="C414" s="202" t="s">
        <v>207</v>
      </c>
      <c r="D414" s="203"/>
      <c r="E414" s="203"/>
      <c r="F414" s="203"/>
      <c r="G414" s="203"/>
      <c r="H414" s="203"/>
      <c r="I414" s="203"/>
      <c r="J414" s="105"/>
    </row>
    <row r="415" spans="1:17" ht="16.5" thickTop="1" thickBot="1" x14ac:dyDescent="0.3">
      <c r="A415" s="7" t="s">
        <v>44</v>
      </c>
      <c r="B415" s="103"/>
      <c r="C415" s="204"/>
      <c r="D415" s="204"/>
      <c r="E415" s="204"/>
      <c r="F415" s="106" t="s">
        <v>45</v>
      </c>
      <c r="G415" s="107">
        <v>1</v>
      </c>
      <c r="H415" s="108"/>
      <c r="I415" s="109"/>
      <c r="J415" s="110">
        <f>IF(AND(G415= "",H415= ""), 0, ROUND(ROUND(I415, 2) * ROUND(IF(H415="",G415,H415),  0), 2))</f>
        <v>0</v>
      </c>
      <c r="K415" s="7" t="s">
        <v>48</v>
      </c>
      <c r="L415" s="7">
        <v>37616</v>
      </c>
      <c r="M415" s="14">
        <v>0.2</v>
      </c>
      <c r="Q415" s="7">
        <v>1432</v>
      </c>
    </row>
    <row r="416" spans="1:17" hidden="1" x14ac:dyDescent="0.25">
      <c r="A416" s="7" t="s">
        <v>46</v>
      </c>
      <c r="B416" s="101"/>
      <c r="C416" s="102"/>
      <c r="D416" s="102"/>
      <c r="E416" s="102"/>
      <c r="F416" s="101"/>
      <c r="G416" s="101"/>
      <c r="H416" s="101"/>
      <c r="I416" s="101"/>
      <c r="J416" s="101"/>
    </row>
    <row r="417" spans="1:17" ht="15.75" thickTop="1" x14ac:dyDescent="0.25">
      <c r="A417" s="7">
        <v>5</v>
      </c>
      <c r="B417" s="98">
        <v>15</v>
      </c>
      <c r="C417" s="118" t="s">
        <v>210</v>
      </c>
      <c r="D417" s="118"/>
      <c r="E417" s="118"/>
      <c r="F417" s="117"/>
      <c r="G417" s="117"/>
      <c r="H417" s="117"/>
      <c r="I417" s="117"/>
      <c r="J417" s="99"/>
      <c r="K417" s="7" t="s">
        <v>48</v>
      </c>
    </row>
    <row r="418" spans="1:17" x14ac:dyDescent="0.25">
      <c r="A418" s="7">
        <v>6</v>
      </c>
      <c r="B418" s="98" t="s">
        <v>211</v>
      </c>
      <c r="C418" s="119" t="s">
        <v>212</v>
      </c>
      <c r="D418" s="119"/>
      <c r="E418" s="119"/>
      <c r="F418" s="120"/>
      <c r="G418" s="120"/>
      <c r="H418" s="120"/>
      <c r="I418" s="120"/>
      <c r="J418" s="121"/>
      <c r="K418" s="7" t="s">
        <v>48</v>
      </c>
    </row>
    <row r="419" spans="1:17" hidden="1" x14ac:dyDescent="0.25">
      <c r="A419" s="7" t="s">
        <v>177</v>
      </c>
      <c r="B419" s="101"/>
      <c r="C419" s="102"/>
      <c r="D419" s="102"/>
      <c r="E419" s="102"/>
      <c r="F419" s="101"/>
      <c r="G419" s="101"/>
      <c r="H419" s="101"/>
      <c r="I419" s="101"/>
      <c r="J419" s="101"/>
    </row>
    <row r="420" spans="1:17" hidden="1" x14ac:dyDescent="0.25">
      <c r="A420" s="7" t="s">
        <v>177</v>
      </c>
      <c r="B420" s="101"/>
      <c r="C420" s="102"/>
      <c r="D420" s="102"/>
      <c r="E420" s="102"/>
      <c r="F420" s="101"/>
      <c r="G420" s="101"/>
      <c r="H420" s="101"/>
      <c r="I420" s="101"/>
      <c r="J420" s="101"/>
    </row>
    <row r="421" spans="1:17" ht="15.75" thickBot="1" x14ac:dyDescent="0.3">
      <c r="A421" s="7">
        <v>9</v>
      </c>
      <c r="B421" s="103" t="s">
        <v>213</v>
      </c>
      <c r="C421" s="202" t="s">
        <v>214</v>
      </c>
      <c r="D421" s="203"/>
      <c r="E421" s="203"/>
      <c r="F421" s="203"/>
      <c r="G421" s="203"/>
      <c r="H421" s="203"/>
      <c r="I421" s="203"/>
      <c r="J421" s="105"/>
    </row>
    <row r="422" spans="1:17" ht="16.5" thickTop="1" thickBot="1" x14ac:dyDescent="0.3">
      <c r="A422" s="7" t="s">
        <v>44</v>
      </c>
      <c r="B422" s="103"/>
      <c r="C422" s="204"/>
      <c r="D422" s="204"/>
      <c r="E422" s="204"/>
      <c r="F422" s="106" t="s">
        <v>11</v>
      </c>
      <c r="G422" s="107">
        <v>2</v>
      </c>
      <c r="H422" s="108"/>
      <c r="I422" s="109"/>
      <c r="J422" s="110">
        <f>IF(AND(G422= "",H422= ""), 0, ROUND(ROUND(I422, 2) * ROUND(IF(H422="",G422,H422),  0), 2))</f>
        <v>0</v>
      </c>
      <c r="K422" s="7" t="s">
        <v>48</v>
      </c>
      <c r="L422" s="7">
        <v>37616</v>
      </c>
      <c r="M422" s="14">
        <v>0.2</v>
      </c>
      <c r="Q422" s="7">
        <v>1432</v>
      </c>
    </row>
    <row r="423" spans="1:17" hidden="1" x14ac:dyDescent="0.25">
      <c r="A423" s="7" t="s">
        <v>103</v>
      </c>
      <c r="B423" s="101"/>
      <c r="C423" s="102"/>
      <c r="D423" s="102"/>
      <c r="E423" s="102"/>
      <c r="F423" s="101"/>
      <c r="G423" s="101"/>
      <c r="H423" s="101"/>
      <c r="I423" s="101"/>
      <c r="J423" s="101"/>
    </row>
    <row r="424" spans="1:17" ht="15.75" thickTop="1" x14ac:dyDescent="0.25">
      <c r="A424" s="7">
        <v>6</v>
      </c>
      <c r="B424" s="98" t="s">
        <v>215</v>
      </c>
      <c r="C424" s="119" t="s">
        <v>216</v>
      </c>
      <c r="D424" s="119"/>
      <c r="E424" s="119"/>
      <c r="F424" s="120"/>
      <c r="G424" s="120"/>
      <c r="H424" s="120"/>
      <c r="I424" s="120"/>
      <c r="J424" s="121"/>
      <c r="K424" s="7" t="s">
        <v>48</v>
      </c>
    </row>
    <row r="425" spans="1:17" hidden="1" x14ac:dyDescent="0.25">
      <c r="A425" s="7" t="s">
        <v>177</v>
      </c>
      <c r="B425" s="101"/>
      <c r="C425" s="102"/>
      <c r="D425" s="102"/>
      <c r="E425" s="102"/>
      <c r="F425" s="101"/>
      <c r="G425" s="101"/>
      <c r="H425" s="101"/>
      <c r="I425" s="101"/>
      <c r="J425" s="101"/>
    </row>
    <row r="426" spans="1:17" ht="15.75" thickBot="1" x14ac:dyDescent="0.3">
      <c r="A426" s="7">
        <v>9</v>
      </c>
      <c r="B426" s="103" t="s">
        <v>217</v>
      </c>
      <c r="C426" s="202" t="s">
        <v>218</v>
      </c>
      <c r="D426" s="203"/>
      <c r="E426" s="203"/>
      <c r="F426" s="203"/>
      <c r="G426" s="203"/>
      <c r="H426" s="203"/>
      <c r="I426" s="203"/>
      <c r="J426" s="105"/>
    </row>
    <row r="427" spans="1:17" ht="16.5" thickTop="1" thickBot="1" x14ac:dyDescent="0.3">
      <c r="A427" s="7" t="s">
        <v>44</v>
      </c>
      <c r="B427" s="103"/>
      <c r="C427" s="204"/>
      <c r="D427" s="204"/>
      <c r="E427" s="204"/>
      <c r="F427" s="106" t="s">
        <v>11</v>
      </c>
      <c r="G427" s="107">
        <v>2</v>
      </c>
      <c r="H427" s="108"/>
      <c r="I427" s="109"/>
      <c r="J427" s="110">
        <f>IF(AND(G427= "",H427= ""), 0, ROUND(ROUND(I427, 2) * ROUND(IF(H427="",G427,H427),  0), 2))</f>
        <v>0</v>
      </c>
      <c r="K427" s="7" t="s">
        <v>48</v>
      </c>
      <c r="L427" s="7">
        <v>37616</v>
      </c>
      <c r="M427" s="14">
        <v>0.2</v>
      </c>
      <c r="Q427" s="7">
        <v>1432</v>
      </c>
    </row>
    <row r="428" spans="1:17" hidden="1" x14ac:dyDescent="0.25">
      <c r="A428" s="7" t="s">
        <v>103</v>
      </c>
      <c r="B428" s="101"/>
      <c r="C428" s="102"/>
      <c r="D428" s="102"/>
      <c r="E428" s="102"/>
      <c r="F428" s="101"/>
      <c r="G428" s="101"/>
      <c r="H428" s="101"/>
      <c r="I428" s="101"/>
      <c r="J428" s="101"/>
    </row>
    <row r="429" spans="1:17" ht="16.899999999999999" customHeight="1" thickTop="1" x14ac:dyDescent="0.25">
      <c r="A429" s="7">
        <v>6</v>
      </c>
      <c r="B429" s="98" t="s">
        <v>219</v>
      </c>
      <c r="C429" s="215" t="s">
        <v>220</v>
      </c>
      <c r="D429" s="215"/>
      <c r="E429" s="215"/>
      <c r="F429" s="120"/>
      <c r="G429" s="120"/>
      <c r="H429" s="120"/>
      <c r="I429" s="120"/>
      <c r="J429" s="121"/>
      <c r="K429" s="7" t="s">
        <v>48</v>
      </c>
    </row>
    <row r="430" spans="1:17" hidden="1" x14ac:dyDescent="0.25">
      <c r="A430" s="7" t="s">
        <v>177</v>
      </c>
      <c r="B430" s="101"/>
      <c r="C430" s="102"/>
      <c r="D430" s="102"/>
      <c r="E430" s="102"/>
      <c r="F430" s="101"/>
      <c r="G430" s="101"/>
      <c r="H430" s="101"/>
      <c r="I430" s="101"/>
      <c r="J430" s="101"/>
    </row>
    <row r="431" spans="1:17" ht="27.2" customHeight="1" thickBot="1" x14ac:dyDescent="0.3">
      <c r="A431" s="7">
        <v>9</v>
      </c>
      <c r="B431" s="103" t="s">
        <v>221</v>
      </c>
      <c r="C431" s="202" t="s">
        <v>222</v>
      </c>
      <c r="D431" s="203"/>
      <c r="E431" s="203"/>
      <c r="F431" s="203"/>
      <c r="G431" s="203"/>
      <c r="H431" s="203"/>
      <c r="I431" s="203"/>
      <c r="J431" s="105"/>
    </row>
    <row r="432" spans="1:17" ht="16.5" thickTop="1" thickBot="1" x14ac:dyDescent="0.3">
      <c r="A432" s="7" t="s">
        <v>44</v>
      </c>
      <c r="B432" s="103"/>
      <c r="C432" s="204"/>
      <c r="D432" s="204"/>
      <c r="E432" s="204"/>
      <c r="F432" s="106" t="s">
        <v>223</v>
      </c>
      <c r="G432" s="122">
        <v>0.25</v>
      </c>
      <c r="H432" s="123"/>
      <c r="I432" s="109"/>
      <c r="J432" s="110">
        <f>IF(AND(G432= "",H432= ""), 0, ROUND(ROUND(I432, 2) * ROUND(IF(H432="",G432,H432),  3), 2))</f>
        <v>0</v>
      </c>
      <c r="K432" s="7" t="s">
        <v>48</v>
      </c>
      <c r="L432" s="7">
        <v>37616</v>
      </c>
      <c r="M432" s="14">
        <v>0.2</v>
      </c>
      <c r="Q432" s="7">
        <v>1432</v>
      </c>
    </row>
    <row r="433" spans="1:17" hidden="1" x14ac:dyDescent="0.25">
      <c r="A433" s="7" t="s">
        <v>103</v>
      </c>
      <c r="B433" s="101"/>
      <c r="C433" s="102"/>
      <c r="D433" s="102"/>
      <c r="E433" s="102"/>
      <c r="F433" s="101"/>
      <c r="G433" s="101"/>
      <c r="H433" s="101"/>
      <c r="I433" s="101"/>
      <c r="J433" s="101"/>
    </row>
    <row r="434" spans="1:17" ht="16.899999999999999" customHeight="1" thickTop="1" x14ac:dyDescent="0.25">
      <c r="A434" s="7">
        <v>6</v>
      </c>
      <c r="B434" s="98" t="s">
        <v>224</v>
      </c>
      <c r="C434" s="215" t="s">
        <v>225</v>
      </c>
      <c r="D434" s="215"/>
      <c r="E434" s="215"/>
      <c r="F434" s="120"/>
      <c r="G434" s="120"/>
      <c r="H434" s="120"/>
      <c r="I434" s="120"/>
      <c r="J434" s="121"/>
      <c r="K434" s="7" t="s">
        <v>48</v>
      </c>
    </row>
    <row r="435" spans="1:17" hidden="1" x14ac:dyDescent="0.25">
      <c r="A435" s="7" t="s">
        <v>177</v>
      </c>
      <c r="B435" s="101"/>
      <c r="C435" s="102"/>
      <c r="D435" s="102"/>
      <c r="E435" s="102"/>
      <c r="F435" s="101"/>
      <c r="G435" s="101"/>
      <c r="H435" s="101"/>
      <c r="I435" s="101"/>
      <c r="J435" s="101"/>
    </row>
    <row r="436" spans="1:17" ht="27.2" customHeight="1" thickBot="1" x14ac:dyDescent="0.3">
      <c r="A436" s="7">
        <v>9</v>
      </c>
      <c r="B436" s="103" t="s">
        <v>226</v>
      </c>
      <c r="C436" s="202" t="s">
        <v>227</v>
      </c>
      <c r="D436" s="203"/>
      <c r="E436" s="203"/>
      <c r="F436" s="203"/>
      <c r="G436" s="203"/>
      <c r="H436" s="203"/>
      <c r="I436" s="203"/>
      <c r="J436" s="105"/>
    </row>
    <row r="437" spans="1:17" ht="16.5" thickTop="1" thickBot="1" x14ac:dyDescent="0.3">
      <c r="A437" s="7" t="s">
        <v>44</v>
      </c>
      <c r="B437" s="103"/>
      <c r="C437" s="204"/>
      <c r="D437" s="204"/>
      <c r="E437" s="204"/>
      <c r="F437" s="106" t="s">
        <v>11</v>
      </c>
      <c r="G437" s="107">
        <v>2</v>
      </c>
      <c r="H437" s="108"/>
      <c r="I437" s="109"/>
      <c r="J437" s="110">
        <f>IF(AND(G437= "",H437= ""), 0, ROUND(ROUND(I437, 2) * ROUND(IF(H437="",G437,H437),  0), 2))</f>
        <v>0</v>
      </c>
      <c r="K437" s="7" t="s">
        <v>48</v>
      </c>
      <c r="L437" s="7">
        <v>37616</v>
      </c>
      <c r="M437" s="14">
        <v>0.2</v>
      </c>
      <c r="Q437" s="7">
        <v>1432</v>
      </c>
    </row>
    <row r="438" spans="1:17" ht="27.2" customHeight="1" x14ac:dyDescent="0.25">
      <c r="A438" s="7">
        <v>9</v>
      </c>
      <c r="B438" s="103" t="s">
        <v>228</v>
      </c>
      <c r="C438" s="202" t="s">
        <v>229</v>
      </c>
      <c r="D438" s="203"/>
      <c r="E438" s="203"/>
      <c r="F438" s="203"/>
      <c r="G438" s="203"/>
      <c r="H438" s="203"/>
      <c r="I438" s="203"/>
      <c r="J438" s="105"/>
    </row>
    <row r="439" spans="1:17" x14ac:dyDescent="0.25">
      <c r="A439" s="7" t="s">
        <v>44</v>
      </c>
      <c r="B439" s="103"/>
      <c r="C439" s="204"/>
      <c r="D439" s="204"/>
      <c r="E439" s="204"/>
      <c r="F439" s="106" t="s">
        <v>11</v>
      </c>
      <c r="G439" s="107">
        <v>2</v>
      </c>
      <c r="H439" s="108"/>
      <c r="I439" s="109"/>
      <c r="J439" s="110">
        <f>IF(AND(G439= "",H439= ""), 0, ROUND(ROUND(I439, 2) * ROUND(IF(H439="",G439,H439),  0), 2))</f>
        <v>0</v>
      </c>
      <c r="K439" s="7" t="s">
        <v>48</v>
      </c>
      <c r="L439" s="7">
        <v>37616</v>
      </c>
      <c r="M439" s="14">
        <v>0.2</v>
      </c>
      <c r="Q439" s="7">
        <v>1432</v>
      </c>
    </row>
    <row r="440" spans="1:17" ht="27.2" customHeight="1" x14ac:dyDescent="0.25">
      <c r="A440" s="7">
        <v>9</v>
      </c>
      <c r="B440" s="103" t="s">
        <v>230</v>
      </c>
      <c r="C440" s="202" t="s">
        <v>231</v>
      </c>
      <c r="D440" s="203"/>
      <c r="E440" s="203"/>
      <c r="F440" s="203"/>
      <c r="G440" s="203"/>
      <c r="H440" s="203"/>
      <c r="I440" s="203"/>
      <c r="J440" s="105"/>
    </row>
    <row r="441" spans="1:17" ht="16.5" thickTop="1" thickBot="1" x14ac:dyDescent="0.3">
      <c r="A441" s="7" t="s">
        <v>44</v>
      </c>
      <c r="B441" s="103"/>
      <c r="C441" s="204"/>
      <c r="D441" s="204"/>
      <c r="E441" s="204"/>
      <c r="F441" s="106" t="s">
        <v>11</v>
      </c>
      <c r="G441" s="107">
        <v>4</v>
      </c>
      <c r="H441" s="108"/>
      <c r="I441" s="109"/>
      <c r="J441" s="110">
        <f>IF(AND(G441= "",H441= ""), 0, ROUND(ROUND(I441, 2) * ROUND(IF(H441="",G441,H441),  0), 2))</f>
        <v>0</v>
      </c>
      <c r="K441" s="7" t="s">
        <v>48</v>
      </c>
      <c r="L441" s="7">
        <v>37616</v>
      </c>
      <c r="M441" s="14">
        <v>0.2</v>
      </c>
      <c r="Q441" s="7">
        <v>1432</v>
      </c>
    </row>
    <row r="442" spans="1:17" hidden="1" x14ac:dyDescent="0.25">
      <c r="A442" s="7" t="s">
        <v>103</v>
      </c>
      <c r="B442" s="101"/>
      <c r="C442" s="102"/>
      <c r="D442" s="102"/>
      <c r="E442" s="102"/>
      <c r="F442" s="101"/>
      <c r="G442" s="101"/>
      <c r="H442" s="101"/>
      <c r="I442" s="101"/>
      <c r="J442" s="101"/>
    </row>
    <row r="443" spans="1:17" hidden="1" x14ac:dyDescent="0.25">
      <c r="A443" s="7" t="s">
        <v>46</v>
      </c>
      <c r="B443" s="101"/>
      <c r="C443" s="102"/>
      <c r="D443" s="102"/>
      <c r="E443" s="102"/>
      <c r="F443" s="101"/>
      <c r="G443" s="101"/>
      <c r="H443" s="101"/>
      <c r="I443" s="101"/>
      <c r="J443" s="101"/>
    </row>
    <row r="444" spans="1:17" ht="16.899999999999999" customHeight="1" thickTop="1" x14ac:dyDescent="0.25">
      <c r="A444" s="7">
        <v>5</v>
      </c>
      <c r="B444" s="98">
        <v>16</v>
      </c>
      <c r="C444" s="208" t="s">
        <v>232</v>
      </c>
      <c r="D444" s="208"/>
      <c r="E444" s="208"/>
      <c r="F444" s="117"/>
      <c r="G444" s="117"/>
      <c r="H444" s="117"/>
      <c r="I444" s="117"/>
      <c r="J444" s="99"/>
      <c r="K444" s="7" t="s">
        <v>48</v>
      </c>
    </row>
    <row r="445" spans="1:17" hidden="1" x14ac:dyDescent="0.25">
      <c r="A445" s="7" t="s">
        <v>40</v>
      </c>
      <c r="B445" s="101"/>
      <c r="C445" s="102"/>
      <c r="D445" s="102"/>
      <c r="E445" s="102"/>
      <c r="F445" s="101"/>
      <c r="G445" s="101"/>
      <c r="H445" s="101"/>
      <c r="I445" s="101"/>
      <c r="J445" s="101"/>
    </row>
    <row r="446" spans="1:17" x14ac:dyDescent="0.25">
      <c r="A446" s="7">
        <v>6</v>
      </c>
      <c r="B446" s="98" t="s">
        <v>233</v>
      </c>
      <c r="C446" s="119" t="s">
        <v>234</v>
      </c>
      <c r="D446" s="119"/>
      <c r="E446" s="119"/>
      <c r="F446" s="120"/>
      <c r="G446" s="120"/>
      <c r="H446" s="120"/>
      <c r="I446" s="120"/>
      <c r="J446" s="121"/>
      <c r="K446" s="7" t="s">
        <v>48</v>
      </c>
    </row>
    <row r="447" spans="1:17" hidden="1" x14ac:dyDescent="0.25">
      <c r="A447" s="7" t="s">
        <v>177</v>
      </c>
      <c r="B447" s="101"/>
      <c r="C447" s="102"/>
      <c r="D447" s="102"/>
      <c r="E447" s="102"/>
      <c r="F447" s="101"/>
      <c r="G447" s="101"/>
      <c r="H447" s="101"/>
      <c r="I447" s="101"/>
      <c r="J447" s="101"/>
    </row>
    <row r="448" spans="1:17" hidden="1" x14ac:dyDescent="0.25">
      <c r="A448" s="7" t="s">
        <v>177</v>
      </c>
      <c r="B448" s="101"/>
      <c r="C448" s="102"/>
      <c r="D448" s="102"/>
      <c r="E448" s="102"/>
      <c r="F448" s="101"/>
      <c r="G448" s="101"/>
      <c r="H448" s="101"/>
      <c r="I448" s="101"/>
      <c r="J448" s="101"/>
    </row>
    <row r="449" spans="1:17" hidden="1" x14ac:dyDescent="0.25">
      <c r="A449" s="7" t="s">
        <v>177</v>
      </c>
      <c r="B449" s="101"/>
      <c r="C449" s="102"/>
      <c r="D449" s="102"/>
      <c r="E449" s="102"/>
      <c r="F449" s="101"/>
      <c r="G449" s="101"/>
      <c r="H449" s="101"/>
      <c r="I449" s="101"/>
      <c r="J449" s="101"/>
    </row>
    <row r="450" spans="1:17" hidden="1" x14ac:dyDescent="0.25">
      <c r="A450" s="7" t="s">
        <v>177</v>
      </c>
      <c r="B450" s="101"/>
      <c r="C450" s="102"/>
      <c r="D450" s="102"/>
      <c r="E450" s="102"/>
      <c r="F450" s="101"/>
      <c r="G450" s="101"/>
      <c r="H450" s="101"/>
      <c r="I450" s="101"/>
      <c r="J450" s="101"/>
    </row>
    <row r="451" spans="1:17" ht="15.75" thickBot="1" x14ac:dyDescent="0.3">
      <c r="A451" s="7">
        <v>9</v>
      </c>
      <c r="B451" s="103" t="s">
        <v>235</v>
      </c>
      <c r="C451" s="202" t="s">
        <v>236</v>
      </c>
      <c r="D451" s="203"/>
      <c r="E451" s="203"/>
      <c r="F451" s="203"/>
      <c r="G451" s="203"/>
      <c r="H451" s="203"/>
      <c r="I451" s="203"/>
      <c r="J451" s="105"/>
    </row>
    <row r="452" spans="1:17" ht="16.5" thickTop="1" thickBot="1" x14ac:dyDescent="0.3">
      <c r="A452" s="7" t="s">
        <v>44</v>
      </c>
      <c r="B452" s="103"/>
      <c r="C452" s="204"/>
      <c r="D452" s="204"/>
      <c r="E452" s="204"/>
      <c r="F452" s="106" t="s">
        <v>223</v>
      </c>
      <c r="G452" s="122">
        <v>0.16</v>
      </c>
      <c r="H452" s="123"/>
      <c r="I452" s="109"/>
      <c r="J452" s="110">
        <f>IF(AND(G452= "",H452= ""), 0, ROUND(ROUND(I452, 2) * ROUND(IF(H452="",G452,H452),  3), 2))</f>
        <v>0</v>
      </c>
      <c r="K452" s="7" t="s">
        <v>48</v>
      </c>
      <c r="L452" s="7">
        <v>37616</v>
      </c>
      <c r="M452" s="14">
        <v>0.2</v>
      </c>
      <c r="Q452" s="7">
        <v>1432</v>
      </c>
    </row>
    <row r="453" spans="1:17" x14ac:dyDescent="0.25">
      <c r="A453" s="7">
        <v>9</v>
      </c>
      <c r="B453" s="103" t="s">
        <v>237</v>
      </c>
      <c r="C453" s="202" t="s">
        <v>238</v>
      </c>
      <c r="D453" s="203"/>
      <c r="E453" s="203"/>
      <c r="F453" s="203"/>
      <c r="G453" s="203"/>
      <c r="H453" s="203"/>
      <c r="I453" s="203"/>
      <c r="J453" s="105"/>
    </row>
    <row r="454" spans="1:17" x14ac:dyDescent="0.25">
      <c r="A454" s="7" t="s">
        <v>44</v>
      </c>
      <c r="B454" s="103"/>
      <c r="C454" s="204"/>
      <c r="D454" s="204"/>
      <c r="E454" s="204"/>
      <c r="F454" s="106" t="s">
        <v>239</v>
      </c>
      <c r="G454" s="122">
        <v>1</v>
      </c>
      <c r="H454" s="123"/>
      <c r="I454" s="109"/>
      <c r="J454" s="110">
        <f>IF(AND(G454= "",H454= ""), 0, ROUND(ROUND(I454, 2) * ROUND(IF(H454="",G454,H454),  3), 2))</f>
        <v>0</v>
      </c>
      <c r="K454" s="7" t="s">
        <v>48</v>
      </c>
      <c r="L454" s="7">
        <v>37616</v>
      </c>
      <c r="M454" s="14">
        <v>0.2</v>
      </c>
      <c r="Q454" s="7">
        <v>1432</v>
      </c>
    </row>
    <row r="455" spans="1:17" x14ac:dyDescent="0.25">
      <c r="A455" s="7">
        <v>9</v>
      </c>
      <c r="B455" s="103" t="s">
        <v>240</v>
      </c>
      <c r="C455" s="202" t="s">
        <v>241</v>
      </c>
      <c r="D455" s="203"/>
      <c r="E455" s="203"/>
      <c r="F455" s="203"/>
      <c r="G455" s="203"/>
      <c r="H455" s="203"/>
      <c r="I455" s="203"/>
      <c r="J455" s="105"/>
    </row>
    <row r="456" spans="1:17" ht="16.5" thickTop="1" thickBot="1" x14ac:dyDescent="0.3">
      <c r="A456" s="7" t="s">
        <v>44</v>
      </c>
      <c r="B456" s="103"/>
      <c r="C456" s="204"/>
      <c r="D456" s="204"/>
      <c r="E456" s="204"/>
      <c r="F456" s="106" t="s">
        <v>239</v>
      </c>
      <c r="G456" s="122">
        <v>1</v>
      </c>
      <c r="H456" s="123"/>
      <c r="I456" s="109"/>
      <c r="J456" s="110">
        <f>IF(AND(G456= "",H456= ""), 0, ROUND(ROUND(I456, 2) * ROUND(IF(H456="",G456,H456),  3), 2))</f>
        <v>0</v>
      </c>
      <c r="K456" s="7" t="s">
        <v>48</v>
      </c>
      <c r="L456" s="7">
        <v>37616</v>
      </c>
      <c r="M456" s="14">
        <v>0.2</v>
      </c>
      <c r="Q456" s="7">
        <v>1432</v>
      </c>
    </row>
    <row r="457" spans="1:17" hidden="1" x14ac:dyDescent="0.25">
      <c r="A457" s="7" t="s">
        <v>103</v>
      </c>
      <c r="B457" s="101"/>
      <c r="C457" s="102"/>
      <c r="D457" s="102"/>
      <c r="E457" s="102"/>
      <c r="F457" s="101"/>
      <c r="G457" s="101"/>
      <c r="H457" s="101"/>
      <c r="I457" s="101"/>
      <c r="J457" s="101"/>
    </row>
    <row r="458" spans="1:17" ht="16.899999999999999" customHeight="1" thickTop="1" x14ac:dyDescent="0.25">
      <c r="A458" s="7">
        <v>6</v>
      </c>
      <c r="B458" s="98" t="s">
        <v>242</v>
      </c>
      <c r="C458" s="215" t="s">
        <v>243</v>
      </c>
      <c r="D458" s="215"/>
      <c r="E458" s="215"/>
      <c r="F458" s="120"/>
      <c r="G458" s="120"/>
      <c r="H458" s="120"/>
      <c r="I458" s="120"/>
      <c r="J458" s="121"/>
      <c r="K458" s="7" t="s">
        <v>48</v>
      </c>
    </row>
    <row r="459" spans="1:17" hidden="1" x14ac:dyDescent="0.25">
      <c r="A459" s="7" t="s">
        <v>177</v>
      </c>
      <c r="B459" s="101"/>
      <c r="C459" s="102"/>
      <c r="D459" s="102"/>
      <c r="E459" s="102"/>
      <c r="F459" s="101"/>
      <c r="G459" s="101"/>
      <c r="H459" s="101"/>
      <c r="I459" s="101"/>
      <c r="J459" s="101"/>
    </row>
    <row r="460" spans="1:17" hidden="1" x14ac:dyDescent="0.25">
      <c r="A460" s="7" t="s">
        <v>177</v>
      </c>
      <c r="B460" s="101"/>
      <c r="C460" s="102"/>
      <c r="D460" s="102"/>
      <c r="E460" s="102"/>
      <c r="F460" s="101"/>
      <c r="G460" s="101"/>
      <c r="H460" s="101"/>
      <c r="I460" s="101"/>
      <c r="J460" s="101"/>
    </row>
    <row r="461" spans="1:17" hidden="1" x14ac:dyDescent="0.25">
      <c r="A461" s="7" t="s">
        <v>177</v>
      </c>
      <c r="B461" s="101"/>
      <c r="C461" s="102"/>
      <c r="D461" s="102"/>
      <c r="E461" s="102"/>
      <c r="F461" s="101"/>
      <c r="G461" s="101"/>
      <c r="H461" s="101"/>
      <c r="I461" s="101"/>
      <c r="J461" s="101"/>
    </row>
    <row r="462" spans="1:17" ht="15.75" thickBot="1" x14ac:dyDescent="0.3">
      <c r="A462" s="7">
        <v>9</v>
      </c>
      <c r="B462" s="103" t="s">
        <v>244</v>
      </c>
      <c r="C462" s="202" t="s">
        <v>245</v>
      </c>
      <c r="D462" s="203"/>
      <c r="E462" s="203"/>
      <c r="F462" s="203"/>
      <c r="G462" s="203"/>
      <c r="H462" s="203"/>
      <c r="I462" s="203"/>
      <c r="J462" s="105"/>
    </row>
    <row r="463" spans="1:17" ht="16.5" thickTop="1" thickBot="1" x14ac:dyDescent="0.3">
      <c r="A463" s="7" t="s">
        <v>44</v>
      </c>
      <c r="B463" s="103"/>
      <c r="C463" s="204"/>
      <c r="D463" s="204"/>
      <c r="E463" s="204"/>
      <c r="F463" s="106" t="s">
        <v>11</v>
      </c>
      <c r="G463" s="107">
        <v>2</v>
      </c>
      <c r="H463" s="108"/>
      <c r="I463" s="109"/>
      <c r="J463" s="110">
        <f>IF(AND(G463= "",H463= ""), 0, ROUND(ROUND(I463, 2) * ROUND(IF(H463="",G463,H463),  0), 2))</f>
        <v>0</v>
      </c>
      <c r="K463" s="7" t="s">
        <v>48</v>
      </c>
      <c r="L463" s="7">
        <v>37616</v>
      </c>
      <c r="M463" s="14">
        <v>0.2</v>
      </c>
      <c r="Q463" s="7">
        <v>1432</v>
      </c>
    </row>
    <row r="464" spans="1:17" x14ac:dyDescent="0.25">
      <c r="A464" s="7">
        <v>9</v>
      </c>
      <c r="B464" s="103" t="s">
        <v>246</v>
      </c>
      <c r="C464" s="202" t="s">
        <v>247</v>
      </c>
      <c r="D464" s="203"/>
      <c r="E464" s="203"/>
      <c r="F464" s="203"/>
      <c r="G464" s="203"/>
      <c r="H464" s="203"/>
      <c r="I464" s="203"/>
      <c r="J464" s="105"/>
    </row>
    <row r="465" spans="1:17" x14ac:dyDescent="0.25">
      <c r="A465" s="7" t="s">
        <v>44</v>
      </c>
      <c r="B465" s="103"/>
      <c r="C465" s="204"/>
      <c r="D465" s="204"/>
      <c r="E465" s="204"/>
      <c r="F465" s="106" t="s">
        <v>11</v>
      </c>
      <c r="G465" s="107">
        <v>2</v>
      </c>
      <c r="H465" s="108"/>
      <c r="I465" s="109"/>
      <c r="J465" s="110">
        <f>IF(AND(G465= "",H465= ""), 0, ROUND(ROUND(I465, 2) * ROUND(IF(H465="",G465,H465),  0), 2))</f>
        <v>0</v>
      </c>
      <c r="K465" s="7" t="s">
        <v>48</v>
      </c>
      <c r="L465" s="7">
        <v>37616</v>
      </c>
      <c r="M465" s="14">
        <v>0.2</v>
      </c>
      <c r="Q465" s="7">
        <v>1432</v>
      </c>
    </row>
    <row r="466" spans="1:17" x14ac:dyDescent="0.25">
      <c r="A466" s="7">
        <v>9</v>
      </c>
      <c r="B466" s="103" t="s">
        <v>248</v>
      </c>
      <c r="C466" s="202" t="s">
        <v>249</v>
      </c>
      <c r="D466" s="203"/>
      <c r="E466" s="203"/>
      <c r="F466" s="203"/>
      <c r="G466" s="203"/>
      <c r="H466" s="203"/>
      <c r="I466" s="203"/>
      <c r="J466" s="105"/>
    </row>
    <row r="467" spans="1:17" x14ac:dyDescent="0.25">
      <c r="A467" s="7" t="s">
        <v>44</v>
      </c>
      <c r="B467" s="103"/>
      <c r="C467" s="204"/>
      <c r="D467" s="204"/>
      <c r="E467" s="204"/>
      <c r="F467" s="106" t="s">
        <v>11</v>
      </c>
      <c r="G467" s="107">
        <v>4</v>
      </c>
      <c r="H467" s="108"/>
      <c r="I467" s="109"/>
      <c r="J467" s="110">
        <f>IF(AND(G467= "",H467= ""), 0, ROUND(ROUND(I467, 2) * ROUND(IF(H467="",G467,H467),  0), 2))</f>
        <v>0</v>
      </c>
      <c r="K467" s="7" t="s">
        <v>48</v>
      </c>
      <c r="L467" s="7">
        <v>37616</v>
      </c>
      <c r="M467" s="14">
        <v>0.2</v>
      </c>
      <c r="Q467" s="7">
        <v>1432</v>
      </c>
    </row>
    <row r="468" spans="1:17" x14ac:dyDescent="0.25">
      <c r="A468" s="7">
        <v>9</v>
      </c>
      <c r="B468" s="103" t="s">
        <v>250</v>
      </c>
      <c r="C468" s="202" t="s">
        <v>251</v>
      </c>
      <c r="D468" s="203"/>
      <c r="E468" s="203"/>
      <c r="F468" s="203"/>
      <c r="G468" s="203"/>
      <c r="H468" s="203"/>
      <c r="I468" s="203"/>
      <c r="J468" s="105"/>
    </row>
    <row r="469" spans="1:17" ht="16.5" thickTop="1" thickBot="1" x14ac:dyDescent="0.3">
      <c r="A469" s="7" t="s">
        <v>44</v>
      </c>
      <c r="B469" s="103"/>
      <c r="C469" s="204"/>
      <c r="D469" s="204"/>
      <c r="E469" s="204"/>
      <c r="F469" s="106" t="s">
        <v>11</v>
      </c>
      <c r="G469" s="107">
        <v>4</v>
      </c>
      <c r="H469" s="108"/>
      <c r="I469" s="109"/>
      <c r="J469" s="110">
        <f>IF(AND(G469= "",H469= ""), 0, ROUND(ROUND(I469, 2) * ROUND(IF(H469="",G469,H469),  0), 2))</f>
        <v>0</v>
      </c>
      <c r="K469" s="7" t="s">
        <v>48</v>
      </c>
      <c r="L469" s="7">
        <v>37616</v>
      </c>
      <c r="M469" s="14">
        <v>0.2</v>
      </c>
      <c r="Q469" s="7">
        <v>1432</v>
      </c>
    </row>
    <row r="470" spans="1:17" hidden="1" x14ac:dyDescent="0.25">
      <c r="A470" s="7" t="s">
        <v>103</v>
      </c>
      <c r="B470" s="101"/>
      <c r="C470" s="102"/>
      <c r="D470" s="102"/>
      <c r="E470" s="102"/>
      <c r="F470" s="101"/>
      <c r="G470" s="101"/>
      <c r="H470" s="101"/>
      <c r="I470" s="101"/>
      <c r="J470" s="101"/>
    </row>
    <row r="471" spans="1:17" ht="16.899999999999999" customHeight="1" thickTop="1" x14ac:dyDescent="0.25">
      <c r="A471" s="7">
        <v>6</v>
      </c>
      <c r="B471" s="98" t="s">
        <v>252</v>
      </c>
      <c r="C471" s="215" t="s">
        <v>253</v>
      </c>
      <c r="D471" s="215"/>
      <c r="E471" s="215"/>
      <c r="F471" s="120"/>
      <c r="G471" s="120"/>
      <c r="H471" s="120"/>
      <c r="I471" s="120"/>
      <c r="J471" s="121"/>
      <c r="K471" s="7" t="s">
        <v>48</v>
      </c>
    </row>
    <row r="472" spans="1:17" hidden="1" x14ac:dyDescent="0.25">
      <c r="A472" s="7" t="s">
        <v>177</v>
      </c>
      <c r="B472" s="101"/>
      <c r="C472" s="102"/>
      <c r="D472" s="102"/>
      <c r="E472" s="102"/>
      <c r="F472" s="101"/>
      <c r="G472" s="101"/>
      <c r="H472" s="101"/>
      <c r="I472" s="101"/>
      <c r="J472" s="101"/>
    </row>
    <row r="473" spans="1:17" hidden="1" x14ac:dyDescent="0.25">
      <c r="A473" s="7" t="s">
        <v>177</v>
      </c>
      <c r="B473" s="101"/>
      <c r="C473" s="102"/>
      <c r="D473" s="102"/>
      <c r="E473" s="102"/>
      <c r="F473" s="101"/>
      <c r="G473" s="101"/>
      <c r="H473" s="101"/>
      <c r="I473" s="101"/>
      <c r="J473" s="101"/>
    </row>
    <row r="474" spans="1:17" hidden="1" x14ac:dyDescent="0.25">
      <c r="A474" s="7" t="s">
        <v>177</v>
      </c>
      <c r="B474" s="101"/>
      <c r="C474" s="102"/>
      <c r="D474" s="102"/>
      <c r="E474" s="102"/>
      <c r="F474" s="101"/>
      <c r="G474" s="101"/>
      <c r="H474" s="101"/>
      <c r="I474" s="101"/>
      <c r="J474" s="101"/>
    </row>
    <row r="475" spans="1:17" ht="15.75" thickBot="1" x14ac:dyDescent="0.3">
      <c r="A475" s="7">
        <v>9</v>
      </c>
      <c r="B475" s="103" t="s">
        <v>254</v>
      </c>
      <c r="C475" s="202" t="s">
        <v>255</v>
      </c>
      <c r="D475" s="203"/>
      <c r="E475" s="203"/>
      <c r="F475" s="203"/>
      <c r="G475" s="203"/>
      <c r="H475" s="203"/>
      <c r="I475" s="203"/>
      <c r="J475" s="105"/>
    </row>
    <row r="476" spans="1:17" ht="16.5" thickTop="1" thickBot="1" x14ac:dyDescent="0.3">
      <c r="A476" s="7" t="s">
        <v>44</v>
      </c>
      <c r="B476" s="103"/>
      <c r="C476" s="204"/>
      <c r="D476" s="204"/>
      <c r="E476" s="204"/>
      <c r="F476" s="106" t="s">
        <v>11</v>
      </c>
      <c r="G476" s="107">
        <v>2</v>
      </c>
      <c r="H476" s="108"/>
      <c r="I476" s="109"/>
      <c r="J476" s="110">
        <f>IF(AND(G476= "",H476= ""), 0, ROUND(ROUND(I476, 2) * ROUND(IF(H476="",G476,H476),  0), 2))</f>
        <v>0</v>
      </c>
      <c r="K476" s="7" t="s">
        <v>48</v>
      </c>
      <c r="L476" s="7">
        <v>37616</v>
      </c>
      <c r="M476" s="14">
        <v>0.2</v>
      </c>
      <c r="Q476" s="7">
        <v>1432</v>
      </c>
    </row>
    <row r="477" spans="1:17" x14ac:dyDescent="0.25">
      <c r="A477" s="7">
        <v>9</v>
      </c>
      <c r="B477" s="103" t="s">
        <v>256</v>
      </c>
      <c r="C477" s="202" t="s">
        <v>257</v>
      </c>
      <c r="D477" s="203"/>
      <c r="E477" s="203"/>
      <c r="F477" s="203"/>
      <c r="G477" s="203"/>
      <c r="H477" s="203"/>
      <c r="I477" s="203"/>
      <c r="J477" s="105"/>
    </row>
    <row r="478" spans="1:17" x14ac:dyDescent="0.25">
      <c r="A478" s="7" t="s">
        <v>44</v>
      </c>
      <c r="B478" s="103"/>
      <c r="C478" s="204"/>
      <c r="D478" s="204"/>
      <c r="E478" s="204"/>
      <c r="F478" s="106" t="s">
        <v>11</v>
      </c>
      <c r="G478" s="107">
        <v>2</v>
      </c>
      <c r="H478" s="108"/>
      <c r="I478" s="109"/>
      <c r="J478" s="110">
        <f>IF(AND(G478= "",H478= ""), 0, ROUND(ROUND(I478, 2) * ROUND(IF(H478="",G478,H478),  0), 2))</f>
        <v>0</v>
      </c>
      <c r="K478" s="7" t="s">
        <v>48</v>
      </c>
      <c r="L478" s="7">
        <v>37616</v>
      </c>
      <c r="M478" s="14">
        <v>0.2</v>
      </c>
      <c r="Q478" s="7">
        <v>1432</v>
      </c>
    </row>
    <row r="479" spans="1:17" x14ac:dyDescent="0.25">
      <c r="A479" s="7">
        <v>9</v>
      </c>
      <c r="B479" s="103" t="s">
        <v>258</v>
      </c>
      <c r="C479" s="202" t="s">
        <v>259</v>
      </c>
      <c r="D479" s="203"/>
      <c r="E479" s="203"/>
      <c r="F479" s="203"/>
      <c r="G479" s="203"/>
      <c r="H479" s="203"/>
      <c r="I479" s="203"/>
      <c r="J479" s="105"/>
    </row>
    <row r="480" spans="1:17" ht="16.5" thickTop="1" thickBot="1" x14ac:dyDescent="0.3">
      <c r="A480" s="7" t="s">
        <v>44</v>
      </c>
      <c r="B480" s="103"/>
      <c r="C480" s="204"/>
      <c r="D480" s="204"/>
      <c r="E480" s="204"/>
      <c r="F480" s="106" t="s">
        <v>11</v>
      </c>
      <c r="G480" s="107">
        <v>4</v>
      </c>
      <c r="H480" s="108"/>
      <c r="I480" s="109"/>
      <c r="J480" s="110">
        <f>IF(AND(G480= "",H480= ""), 0, ROUND(ROUND(I480, 2) * ROUND(IF(H480="",G480,H480),  0), 2))</f>
        <v>0</v>
      </c>
      <c r="K480" s="7" t="s">
        <v>48</v>
      </c>
      <c r="L480" s="7">
        <v>37616</v>
      </c>
      <c r="M480" s="14">
        <v>0.2</v>
      </c>
      <c r="Q480" s="7">
        <v>1432</v>
      </c>
    </row>
    <row r="481" spans="1:17" hidden="1" x14ac:dyDescent="0.25">
      <c r="A481" s="7" t="s">
        <v>103</v>
      </c>
      <c r="B481" s="101"/>
      <c r="C481" s="102"/>
      <c r="D481" s="102"/>
      <c r="E481" s="102"/>
      <c r="F481" s="101"/>
      <c r="G481" s="101"/>
      <c r="H481" s="101"/>
      <c r="I481" s="101"/>
      <c r="J481" s="101"/>
    </row>
    <row r="482" spans="1:17" ht="16.899999999999999" customHeight="1" thickTop="1" x14ac:dyDescent="0.25">
      <c r="A482" s="7">
        <v>6</v>
      </c>
      <c r="B482" s="98" t="s">
        <v>260</v>
      </c>
      <c r="C482" s="215" t="s">
        <v>261</v>
      </c>
      <c r="D482" s="215"/>
      <c r="E482" s="215"/>
      <c r="F482" s="120"/>
      <c r="G482" s="120"/>
      <c r="H482" s="120"/>
      <c r="I482" s="120"/>
      <c r="J482" s="121"/>
      <c r="K482" s="7" t="s">
        <v>48</v>
      </c>
    </row>
    <row r="483" spans="1:17" hidden="1" x14ac:dyDescent="0.25">
      <c r="A483" s="7" t="s">
        <v>177</v>
      </c>
      <c r="B483" s="101"/>
      <c r="C483" s="102"/>
      <c r="D483" s="102"/>
      <c r="E483" s="102"/>
      <c r="F483" s="101"/>
      <c r="G483" s="101"/>
      <c r="H483" s="101"/>
      <c r="I483" s="101"/>
      <c r="J483" s="101"/>
    </row>
    <row r="484" spans="1:17" ht="27.2" customHeight="1" thickBot="1" x14ac:dyDescent="0.3">
      <c r="A484" s="7">
        <v>9</v>
      </c>
      <c r="B484" s="103" t="s">
        <v>262</v>
      </c>
      <c r="C484" s="202" t="s">
        <v>263</v>
      </c>
      <c r="D484" s="203"/>
      <c r="E484" s="203"/>
      <c r="F484" s="203"/>
      <c r="G484" s="203"/>
      <c r="H484" s="203"/>
      <c r="I484" s="203"/>
      <c r="J484" s="105"/>
    </row>
    <row r="485" spans="1:17" ht="16.5" thickTop="1" thickBot="1" x14ac:dyDescent="0.3">
      <c r="A485" s="7" t="s">
        <v>44</v>
      </c>
      <c r="B485" s="103"/>
      <c r="C485" s="204"/>
      <c r="D485" s="204"/>
      <c r="E485" s="204"/>
      <c r="F485" s="106" t="s">
        <v>45</v>
      </c>
      <c r="G485" s="107">
        <v>1</v>
      </c>
      <c r="H485" s="108"/>
      <c r="I485" s="109"/>
      <c r="J485" s="110">
        <f>IF(AND(G485= "",H485= ""), 0, ROUND(ROUND(I485, 2) * ROUND(IF(H485="",G485,H485),  0), 2))</f>
        <v>0</v>
      </c>
      <c r="K485" s="7" t="s">
        <v>48</v>
      </c>
      <c r="L485" s="7">
        <v>37616</v>
      </c>
      <c r="M485" s="14">
        <v>0.2</v>
      </c>
      <c r="Q485" s="7">
        <v>1432</v>
      </c>
    </row>
    <row r="486" spans="1:17" hidden="1" x14ac:dyDescent="0.25">
      <c r="A486" s="7" t="s">
        <v>103</v>
      </c>
    </row>
    <row r="487" spans="1:17" hidden="1" x14ac:dyDescent="0.25">
      <c r="A487" s="7" t="s">
        <v>46</v>
      </c>
    </row>
    <row r="488" spans="1:17" hidden="1" x14ac:dyDescent="0.25">
      <c r="A488" s="7" t="s">
        <v>78</v>
      </c>
    </row>
    <row r="489" spans="1:17" hidden="1" x14ac:dyDescent="0.25">
      <c r="A489" s="7" t="s">
        <v>35</v>
      </c>
    </row>
    <row r="490" spans="1:17" ht="18.600000000000001" customHeight="1" thickTop="1" x14ac:dyDescent="0.25">
      <c r="A490" s="7">
        <v>3</v>
      </c>
      <c r="B490" s="77"/>
      <c r="C490" s="211" t="s">
        <v>264</v>
      </c>
      <c r="D490" s="211"/>
      <c r="E490" s="211"/>
      <c r="F490" s="80"/>
      <c r="G490" s="80"/>
      <c r="H490" s="80"/>
      <c r="I490" s="80"/>
      <c r="J490" s="90"/>
      <c r="K490" s="7"/>
    </row>
    <row r="491" spans="1:17" x14ac:dyDescent="0.25">
      <c r="A491" s="7">
        <v>4</v>
      </c>
      <c r="B491" s="77"/>
      <c r="C491" s="212" t="s">
        <v>265</v>
      </c>
      <c r="D491" s="212"/>
      <c r="E491" s="212"/>
      <c r="F491" s="83"/>
      <c r="G491" s="83"/>
      <c r="H491" s="83"/>
      <c r="I491" s="83"/>
      <c r="J491" s="94"/>
      <c r="K491" s="7"/>
    </row>
    <row r="492" spans="1:17" ht="33" customHeight="1" x14ac:dyDescent="0.25">
      <c r="A492" s="7">
        <v>5</v>
      </c>
      <c r="B492" s="77">
        <v>17</v>
      </c>
      <c r="C492" s="166" t="s">
        <v>266</v>
      </c>
      <c r="D492" s="167"/>
      <c r="E492" s="167"/>
      <c r="F492" s="167"/>
      <c r="G492" s="167"/>
      <c r="H492" s="167"/>
      <c r="I492" s="168"/>
      <c r="J492" s="91"/>
      <c r="K492" s="7"/>
    </row>
    <row r="493" spans="1:17" hidden="1" x14ac:dyDescent="0.25">
      <c r="A493" s="7" t="s">
        <v>40</v>
      </c>
    </row>
    <row r="494" spans="1:17" x14ac:dyDescent="0.25">
      <c r="A494" s="7" t="s">
        <v>54</v>
      </c>
      <c r="B494" s="79"/>
      <c r="C494" s="213" t="s">
        <v>267</v>
      </c>
      <c r="D494" s="213"/>
      <c r="E494" s="213"/>
      <c r="F494" s="213"/>
      <c r="G494" s="213"/>
      <c r="H494" s="213"/>
      <c r="I494" s="213"/>
      <c r="J494" s="79"/>
    </row>
    <row r="495" spans="1:17" ht="15.75" thickBot="1" x14ac:dyDescent="0.3">
      <c r="A495" s="7">
        <v>9</v>
      </c>
      <c r="B495" s="78" t="s">
        <v>268</v>
      </c>
      <c r="C495" s="209" t="s">
        <v>269</v>
      </c>
      <c r="D495" s="178"/>
      <c r="E495" s="178"/>
      <c r="F495" s="178"/>
      <c r="G495" s="178"/>
      <c r="H495" s="178"/>
      <c r="I495" s="178"/>
      <c r="J495" s="92"/>
    </row>
    <row r="496" spans="1:17" hidden="1" x14ac:dyDescent="0.25">
      <c r="A496" s="7" t="s">
        <v>60</v>
      </c>
    </row>
    <row r="497" spans="1:17" hidden="1" x14ac:dyDescent="0.25">
      <c r="A497" s="7" t="s">
        <v>60</v>
      </c>
    </row>
    <row r="498" spans="1:17" ht="16.5" thickTop="1" thickBot="1" x14ac:dyDescent="0.3">
      <c r="A498" s="7" t="s">
        <v>44</v>
      </c>
      <c r="B498" s="78"/>
      <c r="C498" s="210"/>
      <c r="D498" s="210"/>
      <c r="E498" s="210"/>
      <c r="F498" s="82" t="s">
        <v>67</v>
      </c>
      <c r="G498" s="87">
        <v>16</v>
      </c>
      <c r="H498" s="89"/>
      <c r="I498" s="89"/>
      <c r="J498" s="93">
        <f>IF(AND(G498= "",H498= ""), 0, ROUND(ROUND(I498, 2) * ROUND(IF(H498="",G498,H498),  2), 2))</f>
        <v>0</v>
      </c>
      <c r="K498" s="7"/>
      <c r="M498" s="14">
        <v>0.2</v>
      </c>
      <c r="Q498" s="7">
        <v>1432</v>
      </c>
    </row>
    <row r="499" spans="1:17" hidden="1" x14ac:dyDescent="0.25">
      <c r="A499" s="7" t="s">
        <v>46</v>
      </c>
    </row>
    <row r="500" spans="1:17" ht="16.899999999999999" customHeight="1" thickTop="1" x14ac:dyDescent="0.25">
      <c r="A500" s="7">
        <v>5</v>
      </c>
      <c r="B500" s="77">
        <v>18</v>
      </c>
      <c r="C500" s="214" t="s">
        <v>270</v>
      </c>
      <c r="D500" s="214"/>
      <c r="E500" s="214"/>
      <c r="F500" s="81"/>
      <c r="G500" s="81"/>
      <c r="H500" s="81"/>
      <c r="I500" s="81"/>
      <c r="J500" s="91"/>
      <c r="K500" s="7"/>
    </row>
    <row r="501" spans="1:17" hidden="1" x14ac:dyDescent="0.25">
      <c r="A501" s="7" t="s">
        <v>40</v>
      </c>
    </row>
    <row r="502" spans="1:17" ht="15.75" thickBot="1" x14ac:dyDescent="0.3">
      <c r="A502" s="7">
        <v>9</v>
      </c>
      <c r="B502" s="78" t="s">
        <v>271</v>
      </c>
      <c r="C502" s="209" t="s">
        <v>272</v>
      </c>
      <c r="D502" s="178"/>
      <c r="E502" s="178"/>
      <c r="F502" s="178"/>
      <c r="G502" s="178"/>
      <c r="H502" s="178"/>
      <c r="I502" s="178"/>
      <c r="J502" s="92"/>
    </row>
    <row r="503" spans="1:17" ht="16.5" thickTop="1" thickBot="1" x14ac:dyDescent="0.3">
      <c r="A503" s="7" t="s">
        <v>44</v>
      </c>
      <c r="B503" s="78"/>
      <c r="C503" s="210"/>
      <c r="D503" s="210"/>
      <c r="E503" s="210"/>
      <c r="F503" s="82" t="s">
        <v>45</v>
      </c>
      <c r="G503" s="86">
        <v>1</v>
      </c>
      <c r="H503" s="88"/>
      <c r="I503" s="89"/>
      <c r="J503" s="93">
        <f>IF(AND(G503= "",H503= ""), 0, ROUND(ROUND(I503, 2) * ROUND(IF(H503="",G503,H503),  0), 2))</f>
        <v>0</v>
      </c>
      <c r="K503" s="7"/>
      <c r="M503" s="14">
        <v>0.2</v>
      </c>
      <c r="Q503" s="7">
        <v>1432</v>
      </c>
    </row>
    <row r="504" spans="1:17" hidden="1" x14ac:dyDescent="0.25">
      <c r="A504" s="7" t="s">
        <v>46</v>
      </c>
    </row>
    <row r="505" spans="1:17" hidden="1" x14ac:dyDescent="0.25">
      <c r="A505" s="7" t="s">
        <v>78</v>
      </c>
    </row>
    <row r="506" spans="1:17" hidden="1" x14ac:dyDescent="0.25">
      <c r="A506" s="7" t="s">
        <v>35</v>
      </c>
    </row>
    <row r="507" spans="1:17" ht="34.5" customHeight="1" thickTop="1" x14ac:dyDescent="0.25">
      <c r="A507" s="7">
        <v>3</v>
      </c>
      <c r="B507" s="98"/>
      <c r="C507" s="169" t="s">
        <v>273</v>
      </c>
      <c r="D507" s="170"/>
      <c r="E507" s="170"/>
      <c r="F507" s="170"/>
      <c r="G507" s="170"/>
      <c r="H507" s="170"/>
      <c r="I507" s="171"/>
      <c r="J507" s="124"/>
      <c r="K507" s="7" t="s">
        <v>48</v>
      </c>
    </row>
    <row r="508" spans="1:17" x14ac:dyDescent="0.25">
      <c r="A508" s="7">
        <v>4</v>
      </c>
      <c r="B508" s="98"/>
      <c r="C508" s="207" t="s">
        <v>274</v>
      </c>
      <c r="D508" s="207"/>
      <c r="E508" s="207"/>
      <c r="F508" s="115"/>
      <c r="G508" s="115"/>
      <c r="H508" s="115"/>
      <c r="I508" s="115"/>
      <c r="J508" s="116"/>
      <c r="K508" s="7" t="s">
        <v>48</v>
      </c>
    </row>
    <row r="509" spans="1:17" x14ac:dyDescent="0.25">
      <c r="A509" s="7">
        <v>5</v>
      </c>
      <c r="B509" s="98">
        <v>19</v>
      </c>
      <c r="C509" s="118" t="s">
        <v>275</v>
      </c>
      <c r="D509" s="118"/>
      <c r="E509" s="118"/>
      <c r="F509" s="117"/>
      <c r="G509" s="117"/>
      <c r="H509" s="117"/>
      <c r="I509" s="117"/>
      <c r="J509" s="99"/>
      <c r="K509" s="7" t="s">
        <v>48</v>
      </c>
    </row>
    <row r="510" spans="1:17" hidden="1" x14ac:dyDescent="0.25">
      <c r="A510" s="7" t="s">
        <v>40</v>
      </c>
      <c r="B510" s="101"/>
      <c r="C510" s="102"/>
      <c r="D510" s="102"/>
      <c r="E510" s="102"/>
      <c r="F510" s="101"/>
      <c r="G510" s="101"/>
      <c r="H510" s="101"/>
      <c r="I510" s="101"/>
      <c r="J510" s="101"/>
    </row>
    <row r="511" spans="1:17" x14ac:dyDescent="0.25">
      <c r="A511" s="7" t="s">
        <v>54</v>
      </c>
      <c r="B511" s="112"/>
      <c r="C511" s="206" t="s">
        <v>276</v>
      </c>
      <c r="D511" s="206"/>
      <c r="E511" s="206"/>
      <c r="F511" s="206"/>
      <c r="G511" s="206"/>
      <c r="H511" s="206"/>
      <c r="I511" s="206"/>
      <c r="J511" s="112"/>
    </row>
    <row r="512" spans="1:17" ht="15.75" thickBot="1" x14ac:dyDescent="0.3">
      <c r="A512" s="7">
        <v>9</v>
      </c>
      <c r="B512" s="103" t="s">
        <v>277</v>
      </c>
      <c r="C512" s="202" t="s">
        <v>278</v>
      </c>
      <c r="D512" s="203"/>
      <c r="E512" s="203"/>
      <c r="F512" s="203"/>
      <c r="G512" s="203"/>
      <c r="H512" s="203"/>
      <c r="I512" s="203"/>
      <c r="J512" s="105"/>
    </row>
    <row r="513" spans="1:17" ht="16.5" thickTop="1" thickBot="1" x14ac:dyDescent="0.3">
      <c r="A513" s="7" t="s">
        <v>44</v>
      </c>
      <c r="B513" s="103"/>
      <c r="C513" s="204"/>
      <c r="D513" s="204"/>
      <c r="E513" s="204"/>
      <c r="F513" s="106" t="s">
        <v>45</v>
      </c>
      <c r="G513" s="107">
        <v>1</v>
      </c>
      <c r="H513" s="108"/>
      <c r="I513" s="109"/>
      <c r="J513" s="110">
        <f>IF(AND(G513= "",H513= ""), 0, ROUND(ROUND(I513, 2) * ROUND(IF(H513="",G513,H513),  0), 2))</f>
        <v>0</v>
      </c>
      <c r="K513" s="7" t="s">
        <v>48</v>
      </c>
      <c r="L513" s="7">
        <v>53026</v>
      </c>
      <c r="M513" s="14">
        <v>0.2</v>
      </c>
      <c r="Q513" s="7">
        <v>1432</v>
      </c>
    </row>
    <row r="514" spans="1:17" hidden="1" x14ac:dyDescent="0.25">
      <c r="A514" s="7" t="s">
        <v>46</v>
      </c>
      <c r="B514" s="101"/>
      <c r="C514" s="102"/>
      <c r="D514" s="102"/>
      <c r="E514" s="102"/>
      <c r="F514" s="101"/>
      <c r="G514" s="101"/>
      <c r="H514" s="101"/>
      <c r="I514" s="101"/>
      <c r="J514" s="101"/>
    </row>
    <row r="515" spans="1:17" hidden="1" x14ac:dyDescent="0.25">
      <c r="A515" s="7" t="s">
        <v>78</v>
      </c>
      <c r="B515" s="101"/>
      <c r="C515" s="102"/>
      <c r="D515" s="102"/>
      <c r="E515" s="102"/>
      <c r="F515" s="101"/>
      <c r="G515" s="101"/>
      <c r="H515" s="101"/>
      <c r="I515" s="101"/>
      <c r="J515" s="101"/>
    </row>
    <row r="516" spans="1:17" ht="15.75" thickTop="1" x14ac:dyDescent="0.25">
      <c r="A516" s="7">
        <v>4</v>
      </c>
      <c r="B516" s="98"/>
      <c r="C516" s="207" t="s">
        <v>52</v>
      </c>
      <c r="D516" s="207"/>
      <c r="E516" s="207"/>
      <c r="F516" s="115"/>
      <c r="G516" s="115"/>
      <c r="H516" s="115"/>
      <c r="I516" s="115"/>
      <c r="J516" s="116"/>
      <c r="K516" s="7" t="s">
        <v>48</v>
      </c>
    </row>
    <row r="517" spans="1:17" x14ac:dyDescent="0.25">
      <c r="A517" s="7">
        <v>5</v>
      </c>
      <c r="B517" s="98">
        <v>20</v>
      </c>
      <c r="C517" s="208" t="s">
        <v>53</v>
      </c>
      <c r="D517" s="208"/>
      <c r="E517" s="208"/>
      <c r="F517" s="117"/>
      <c r="G517" s="117"/>
      <c r="H517" s="117"/>
      <c r="I517" s="117"/>
      <c r="J517" s="99"/>
      <c r="K517" s="7" t="s">
        <v>48</v>
      </c>
    </row>
    <row r="518" spans="1:17" hidden="1" x14ac:dyDescent="0.25">
      <c r="A518" s="7" t="s">
        <v>40</v>
      </c>
      <c r="B518" s="101"/>
      <c r="C518" s="102"/>
      <c r="D518" s="102"/>
      <c r="E518" s="102"/>
      <c r="F518" s="101"/>
      <c r="G518" s="101"/>
      <c r="H518" s="101"/>
      <c r="I518" s="101"/>
      <c r="J518" s="101"/>
    </row>
    <row r="519" spans="1:17" x14ac:dyDescent="0.25">
      <c r="A519" s="7" t="s">
        <v>54</v>
      </c>
      <c r="B519" s="112"/>
      <c r="C519" s="206" t="s">
        <v>279</v>
      </c>
      <c r="D519" s="206"/>
      <c r="E519" s="206"/>
      <c r="F519" s="206"/>
      <c r="G519" s="206"/>
      <c r="H519" s="206"/>
      <c r="I519" s="206"/>
      <c r="J519" s="112"/>
    </row>
    <row r="520" spans="1:17" ht="15.75" thickBot="1" x14ac:dyDescent="0.3">
      <c r="A520" s="7">
        <v>9</v>
      </c>
      <c r="B520" s="103" t="s">
        <v>280</v>
      </c>
      <c r="C520" s="202" t="s">
        <v>281</v>
      </c>
      <c r="D520" s="203"/>
      <c r="E520" s="203"/>
      <c r="F520" s="203"/>
      <c r="G520" s="203"/>
      <c r="H520" s="203"/>
      <c r="I520" s="203"/>
      <c r="J520" s="105"/>
    </row>
    <row r="521" spans="1:17" x14ac:dyDescent="0.25">
      <c r="A521" s="7" t="s">
        <v>44</v>
      </c>
      <c r="B521" s="103"/>
      <c r="C521" s="204"/>
      <c r="D521" s="204"/>
      <c r="E521" s="204"/>
      <c r="F521" s="106" t="s">
        <v>45</v>
      </c>
      <c r="G521" s="107">
        <v>1</v>
      </c>
      <c r="H521" s="108"/>
      <c r="I521" s="109"/>
      <c r="J521" s="110">
        <f>IF(AND(G521= "",H521= ""), 0, ROUND(ROUND(I521, 2) * ROUND(IF(H521="",G521,H521),  0), 2))</f>
        <v>0</v>
      </c>
      <c r="K521" s="7" t="s">
        <v>48</v>
      </c>
      <c r="L521" s="7">
        <v>53026</v>
      </c>
      <c r="M521" s="14">
        <v>0.2</v>
      </c>
      <c r="Q521" s="7">
        <v>1432</v>
      </c>
    </row>
    <row r="522" spans="1:17" ht="16.5" thickTop="1" thickBot="1" x14ac:dyDescent="0.3">
      <c r="A522" s="7">
        <v>9</v>
      </c>
      <c r="B522" s="103" t="s">
        <v>282</v>
      </c>
      <c r="C522" s="202" t="s">
        <v>283</v>
      </c>
      <c r="D522" s="203"/>
      <c r="E522" s="203"/>
      <c r="F522" s="203"/>
      <c r="G522" s="203"/>
      <c r="H522" s="203"/>
      <c r="I522" s="203"/>
      <c r="J522" s="105"/>
    </row>
    <row r="523" spans="1:17" hidden="1" x14ac:dyDescent="0.25">
      <c r="A523" s="7" t="s">
        <v>60</v>
      </c>
      <c r="B523" s="101"/>
      <c r="C523" s="102"/>
      <c r="D523" s="102"/>
      <c r="E523" s="102"/>
      <c r="F523" s="101"/>
      <c r="G523" s="101"/>
      <c r="H523" s="101"/>
      <c r="I523" s="101"/>
      <c r="J523" s="101"/>
    </row>
    <row r="524" spans="1:17" ht="16.5" thickTop="1" thickBot="1" x14ac:dyDescent="0.3">
      <c r="A524" s="7" t="s">
        <v>44</v>
      </c>
      <c r="B524" s="103"/>
      <c r="C524" s="204"/>
      <c r="D524" s="204"/>
      <c r="E524" s="204"/>
      <c r="F524" s="106" t="s">
        <v>67</v>
      </c>
      <c r="G524" s="111">
        <v>60</v>
      </c>
      <c r="H524" s="109"/>
      <c r="I524" s="109"/>
      <c r="J524" s="110">
        <f>IF(AND(G524= "",H524= ""), 0, ROUND(ROUND(I524, 2) * ROUND(IF(H524="",G524,H524),  2), 2))</f>
        <v>0</v>
      </c>
      <c r="K524" s="7" t="s">
        <v>48</v>
      </c>
      <c r="L524" s="7">
        <v>53026</v>
      </c>
      <c r="M524" s="14">
        <v>0.2</v>
      </c>
      <c r="Q524" s="7">
        <v>1432</v>
      </c>
    </row>
    <row r="525" spans="1:17" hidden="1" x14ac:dyDescent="0.25">
      <c r="A525" s="7" t="s">
        <v>46</v>
      </c>
      <c r="B525" s="101"/>
      <c r="C525" s="102"/>
      <c r="D525" s="102"/>
      <c r="E525" s="102"/>
      <c r="F525" s="101"/>
      <c r="G525" s="101"/>
      <c r="H525" s="101"/>
      <c r="I525" s="101"/>
      <c r="J525" s="101"/>
    </row>
    <row r="526" spans="1:17" hidden="1" x14ac:dyDescent="0.25">
      <c r="A526" s="7" t="s">
        <v>78</v>
      </c>
      <c r="B526" s="101"/>
      <c r="C526" s="102"/>
      <c r="D526" s="102"/>
      <c r="E526" s="102"/>
      <c r="F526" s="101"/>
      <c r="G526" s="101"/>
      <c r="H526" s="101"/>
      <c r="I526" s="101"/>
      <c r="J526" s="101"/>
    </row>
    <row r="527" spans="1:17" ht="15.75" thickTop="1" x14ac:dyDescent="0.25">
      <c r="A527" s="7">
        <v>4</v>
      </c>
      <c r="B527" s="98"/>
      <c r="C527" s="207" t="s">
        <v>87</v>
      </c>
      <c r="D527" s="207"/>
      <c r="E527" s="207"/>
      <c r="F527" s="115"/>
      <c r="G527" s="115"/>
      <c r="H527" s="115"/>
      <c r="I527" s="115"/>
      <c r="J527" s="116"/>
      <c r="K527" s="7" t="s">
        <v>48</v>
      </c>
    </row>
    <row r="528" spans="1:17" x14ac:dyDescent="0.25">
      <c r="A528" s="7">
        <v>5</v>
      </c>
      <c r="B528" s="98">
        <v>21</v>
      </c>
      <c r="C528" s="208" t="s">
        <v>88</v>
      </c>
      <c r="D528" s="208"/>
      <c r="E528" s="208"/>
      <c r="F528" s="117"/>
      <c r="G528" s="117"/>
      <c r="H528" s="117"/>
      <c r="I528" s="117"/>
      <c r="J528" s="99"/>
      <c r="K528" s="7" t="s">
        <v>48</v>
      </c>
    </row>
    <row r="529" spans="1:17" hidden="1" x14ac:dyDescent="0.25">
      <c r="A529" s="7" t="s">
        <v>40</v>
      </c>
      <c r="B529" s="101"/>
      <c r="C529" s="102"/>
      <c r="D529" s="102"/>
      <c r="E529" s="102"/>
      <c r="F529" s="101"/>
      <c r="G529" s="101"/>
      <c r="H529" s="101"/>
      <c r="I529" s="101"/>
      <c r="J529" s="101"/>
    </row>
    <row r="530" spans="1:17" hidden="1" x14ac:dyDescent="0.25">
      <c r="A530" s="7" t="s">
        <v>40</v>
      </c>
      <c r="B530" s="101"/>
      <c r="C530" s="102"/>
      <c r="D530" s="102"/>
      <c r="E530" s="102"/>
      <c r="F530" s="101"/>
      <c r="G530" s="101"/>
      <c r="H530" s="101"/>
      <c r="I530" s="101"/>
      <c r="J530" s="101"/>
    </row>
    <row r="531" spans="1:17" hidden="1" x14ac:dyDescent="0.25">
      <c r="A531" s="7" t="s">
        <v>40</v>
      </c>
      <c r="B531" s="101"/>
      <c r="C531" s="102"/>
      <c r="D531" s="102"/>
      <c r="E531" s="102"/>
      <c r="F531" s="101"/>
      <c r="G531" s="101"/>
      <c r="H531" s="101"/>
      <c r="I531" s="101"/>
      <c r="J531" s="101"/>
    </row>
    <row r="532" spans="1:17" x14ac:dyDescent="0.25">
      <c r="A532" s="7" t="s">
        <v>54</v>
      </c>
      <c r="B532" s="112"/>
      <c r="C532" s="206" t="s">
        <v>284</v>
      </c>
      <c r="D532" s="206"/>
      <c r="E532" s="206"/>
      <c r="F532" s="206"/>
      <c r="G532" s="206"/>
      <c r="H532" s="206"/>
      <c r="I532" s="206"/>
      <c r="J532" s="112"/>
    </row>
    <row r="533" spans="1:17" ht="15.75" thickBot="1" x14ac:dyDescent="0.3">
      <c r="A533" s="7">
        <v>9</v>
      </c>
      <c r="B533" s="103" t="s">
        <v>285</v>
      </c>
      <c r="C533" s="202" t="s">
        <v>93</v>
      </c>
      <c r="D533" s="203"/>
      <c r="E533" s="203"/>
      <c r="F533" s="203"/>
      <c r="G533" s="203"/>
      <c r="H533" s="203"/>
      <c r="I533" s="203"/>
      <c r="J533" s="105"/>
    </row>
    <row r="534" spans="1:17" x14ac:dyDescent="0.25">
      <c r="A534" s="7" t="s">
        <v>44</v>
      </c>
      <c r="B534" s="103"/>
      <c r="C534" s="204"/>
      <c r="D534" s="204"/>
      <c r="E534" s="204"/>
      <c r="F534" s="106" t="s">
        <v>11</v>
      </c>
      <c r="G534" s="107">
        <v>5</v>
      </c>
      <c r="H534" s="108"/>
      <c r="I534" s="109"/>
      <c r="J534" s="110">
        <f>IF(AND(G534= "",H534= ""), 0, ROUND(ROUND(I534, 2) * ROUND(IF(H534="",G534,H534),  0), 2))</f>
        <v>0</v>
      </c>
      <c r="K534" s="7" t="s">
        <v>48</v>
      </c>
      <c r="L534" s="7">
        <v>53026</v>
      </c>
      <c r="M534" s="14">
        <v>0.2</v>
      </c>
      <c r="Q534" s="7">
        <v>1432</v>
      </c>
    </row>
    <row r="535" spans="1:17" ht="16.5" thickTop="1" thickBot="1" x14ac:dyDescent="0.3">
      <c r="A535" s="7">
        <v>9</v>
      </c>
      <c r="B535" s="103" t="s">
        <v>286</v>
      </c>
      <c r="C535" s="202" t="s">
        <v>287</v>
      </c>
      <c r="D535" s="203"/>
      <c r="E535" s="203"/>
      <c r="F535" s="203"/>
      <c r="G535" s="203"/>
      <c r="H535" s="203"/>
      <c r="I535" s="203"/>
      <c r="J535" s="105"/>
    </row>
    <row r="536" spans="1:17" hidden="1" x14ac:dyDescent="0.25">
      <c r="A536" s="7" t="s">
        <v>60</v>
      </c>
      <c r="B536" s="101"/>
      <c r="C536" s="102"/>
      <c r="D536" s="102"/>
      <c r="E536" s="102"/>
      <c r="F536" s="101"/>
      <c r="G536" s="101"/>
      <c r="H536" s="101"/>
      <c r="I536" s="101"/>
      <c r="J536" s="101"/>
    </row>
    <row r="537" spans="1:17" hidden="1" x14ac:dyDescent="0.25">
      <c r="A537" s="7" t="s">
        <v>60</v>
      </c>
      <c r="B537" s="101"/>
      <c r="C537" s="102"/>
      <c r="D537" s="102"/>
      <c r="E537" s="102"/>
      <c r="F537" s="101"/>
      <c r="G537" s="101"/>
      <c r="H537" s="101"/>
      <c r="I537" s="101"/>
      <c r="J537" s="101"/>
    </row>
    <row r="538" spans="1:17" hidden="1" x14ac:dyDescent="0.25">
      <c r="A538" s="7" t="s">
        <v>60</v>
      </c>
      <c r="B538" s="101"/>
      <c r="C538" s="102"/>
      <c r="D538" s="102"/>
      <c r="E538" s="102"/>
      <c r="F538" s="101"/>
      <c r="G538" s="101"/>
      <c r="H538" s="101"/>
      <c r="I538" s="101"/>
      <c r="J538" s="101"/>
    </row>
    <row r="539" spans="1:17" hidden="1" x14ac:dyDescent="0.25">
      <c r="A539" s="7" t="s">
        <v>60</v>
      </c>
      <c r="B539" s="101"/>
      <c r="C539" s="102"/>
      <c r="D539" s="102"/>
      <c r="E539" s="102"/>
      <c r="F539" s="101"/>
      <c r="G539" s="101"/>
      <c r="H539" s="101"/>
      <c r="I539" s="101"/>
      <c r="J539" s="101"/>
    </row>
    <row r="540" spans="1:17" hidden="1" x14ac:dyDescent="0.25">
      <c r="A540" s="7" t="s">
        <v>60</v>
      </c>
      <c r="B540" s="101"/>
      <c r="C540" s="102"/>
      <c r="D540" s="102"/>
      <c r="E540" s="102"/>
      <c r="F540" s="101"/>
      <c r="G540" s="101"/>
      <c r="H540" s="101"/>
      <c r="I540" s="101"/>
      <c r="J540" s="101"/>
    </row>
    <row r="541" spans="1:17" hidden="1" x14ac:dyDescent="0.25">
      <c r="A541" s="7" t="s">
        <v>60</v>
      </c>
      <c r="B541" s="101"/>
      <c r="C541" s="102"/>
      <c r="D541" s="102"/>
      <c r="E541" s="102"/>
      <c r="F541" s="101"/>
      <c r="G541" s="101"/>
      <c r="H541" s="101"/>
      <c r="I541" s="101"/>
      <c r="J541" s="101"/>
    </row>
    <row r="542" spans="1:17" hidden="1" x14ac:dyDescent="0.25">
      <c r="A542" s="7" t="s">
        <v>60</v>
      </c>
      <c r="B542" s="101"/>
      <c r="C542" s="102"/>
      <c r="D542" s="102"/>
      <c r="E542" s="102"/>
      <c r="F542" s="101"/>
      <c r="G542" s="101"/>
      <c r="H542" s="101"/>
      <c r="I542" s="101"/>
      <c r="J542" s="101"/>
    </row>
    <row r="543" spans="1:17" ht="16.5" thickTop="1" thickBot="1" x14ac:dyDescent="0.3">
      <c r="A543" s="7" t="s">
        <v>44</v>
      </c>
      <c r="B543" s="103" t="s">
        <v>96</v>
      </c>
      <c r="C543" s="204"/>
      <c r="D543" s="204"/>
      <c r="E543" s="204"/>
      <c r="F543" s="106" t="s">
        <v>10</v>
      </c>
      <c r="G543" s="111">
        <v>205</v>
      </c>
      <c r="H543" s="109"/>
      <c r="I543" s="109"/>
      <c r="J543" s="110">
        <f>IF(AND(G543= "",H543= ""), 0, ROUND(ROUND(I543, 2) * ROUND(IF(H543="",G543,H543),  2), 2))</f>
        <v>0</v>
      </c>
      <c r="K543" s="7" t="s">
        <v>48</v>
      </c>
      <c r="L543" s="7">
        <v>53026</v>
      </c>
      <c r="M543" s="14">
        <v>0.2</v>
      </c>
      <c r="Q543" s="7">
        <v>1432</v>
      </c>
    </row>
    <row r="544" spans="1:17" ht="16.5" thickTop="1" thickBot="1" x14ac:dyDescent="0.3">
      <c r="A544" s="7">
        <v>9</v>
      </c>
      <c r="B544" s="103" t="s">
        <v>288</v>
      </c>
      <c r="C544" s="202" t="s">
        <v>105</v>
      </c>
      <c r="D544" s="203"/>
      <c r="E544" s="203"/>
      <c r="F544" s="203"/>
      <c r="G544" s="203"/>
      <c r="H544" s="203"/>
      <c r="I544" s="203"/>
      <c r="J544" s="105"/>
    </row>
    <row r="545" spans="1:17" hidden="1" x14ac:dyDescent="0.25">
      <c r="A545" s="7" t="s">
        <v>60</v>
      </c>
      <c r="B545" s="101"/>
      <c r="C545" s="102"/>
      <c r="D545" s="102"/>
      <c r="E545" s="102"/>
      <c r="F545" s="101"/>
      <c r="G545" s="101"/>
      <c r="H545" s="101"/>
      <c r="I545" s="101"/>
      <c r="J545" s="101"/>
    </row>
    <row r="546" spans="1:17" ht="16.5" thickTop="1" thickBot="1" x14ac:dyDescent="0.3">
      <c r="A546" s="7" t="s">
        <v>44</v>
      </c>
      <c r="B546" s="103"/>
      <c r="C546" s="204"/>
      <c r="D546" s="204"/>
      <c r="E546" s="204"/>
      <c r="F546" s="106" t="s">
        <v>10</v>
      </c>
      <c r="G546" s="111">
        <v>61.5</v>
      </c>
      <c r="H546" s="109"/>
      <c r="I546" s="109"/>
      <c r="J546" s="110">
        <f>IF(AND(G546= "",H546= ""), 0, ROUND(ROUND(I546, 2) * ROUND(IF(H546="",G546,H546),  2), 2))</f>
        <v>0</v>
      </c>
      <c r="K546" s="7" t="s">
        <v>48</v>
      </c>
      <c r="L546" s="7">
        <v>53026</v>
      </c>
      <c r="M546" s="14">
        <v>0.2</v>
      </c>
      <c r="Q546" s="7">
        <v>1432</v>
      </c>
    </row>
    <row r="547" spans="1:17" ht="16.5" thickTop="1" thickBot="1" x14ac:dyDescent="0.3">
      <c r="A547" s="7">
        <v>9</v>
      </c>
      <c r="B547" s="103" t="s">
        <v>289</v>
      </c>
      <c r="C547" s="202" t="s">
        <v>117</v>
      </c>
      <c r="D547" s="203"/>
      <c r="E547" s="203"/>
      <c r="F547" s="203"/>
      <c r="G547" s="203"/>
      <c r="H547" s="203"/>
      <c r="I547" s="203"/>
      <c r="J547" s="105"/>
    </row>
    <row r="548" spans="1:17" hidden="1" x14ac:dyDescent="0.25">
      <c r="A548" s="7" t="s">
        <v>60</v>
      </c>
      <c r="B548" s="101"/>
      <c r="C548" s="102"/>
      <c r="D548" s="102"/>
      <c r="E548" s="102"/>
      <c r="F548" s="101"/>
      <c r="G548" s="101"/>
      <c r="H548" s="101"/>
      <c r="I548" s="101"/>
      <c r="J548" s="101"/>
    </row>
    <row r="549" spans="1:17" ht="16.5" thickTop="1" thickBot="1" x14ac:dyDescent="0.3">
      <c r="A549" s="7" t="s">
        <v>44</v>
      </c>
      <c r="B549" s="103"/>
      <c r="C549" s="204"/>
      <c r="D549" s="204"/>
      <c r="E549" s="204"/>
      <c r="F549" s="106" t="s">
        <v>10</v>
      </c>
      <c r="G549" s="111">
        <v>205</v>
      </c>
      <c r="H549" s="109"/>
      <c r="I549" s="109"/>
      <c r="J549" s="110">
        <f>IF(AND(G549= "",H549= ""), 0, ROUND(ROUND(I549, 2) * ROUND(IF(H549="",G549,H549),  2), 2))</f>
        <v>0</v>
      </c>
      <c r="K549" s="7" t="s">
        <v>48</v>
      </c>
      <c r="L549" s="7">
        <v>53026</v>
      </c>
      <c r="M549" s="14">
        <v>0.2</v>
      </c>
      <c r="Q549" s="7">
        <v>1432</v>
      </c>
    </row>
    <row r="550" spans="1:17" ht="16.5" thickTop="1" thickBot="1" x14ac:dyDescent="0.3">
      <c r="A550" s="7">
        <v>9</v>
      </c>
      <c r="B550" s="103" t="s">
        <v>290</v>
      </c>
      <c r="C550" s="202" t="s">
        <v>124</v>
      </c>
      <c r="D550" s="203"/>
      <c r="E550" s="203"/>
      <c r="F550" s="203"/>
      <c r="G550" s="203"/>
      <c r="H550" s="203"/>
      <c r="I550" s="203"/>
      <c r="J550" s="105"/>
    </row>
    <row r="551" spans="1:17" hidden="1" x14ac:dyDescent="0.25">
      <c r="A551" s="7" t="s">
        <v>60</v>
      </c>
      <c r="B551" s="101"/>
      <c r="C551" s="102"/>
      <c r="D551" s="102"/>
      <c r="E551" s="102"/>
      <c r="F551" s="101"/>
      <c r="G551" s="101"/>
      <c r="H551" s="101"/>
      <c r="I551" s="101"/>
      <c r="J551" s="101"/>
    </row>
    <row r="552" spans="1:17" ht="16.5" thickTop="1" thickBot="1" x14ac:dyDescent="0.3">
      <c r="A552" s="7" t="s">
        <v>44</v>
      </c>
      <c r="B552" s="103"/>
      <c r="C552" s="204"/>
      <c r="D552" s="204"/>
      <c r="E552" s="204"/>
      <c r="F552" s="106" t="s">
        <v>10</v>
      </c>
      <c r="G552" s="111">
        <v>205</v>
      </c>
      <c r="H552" s="109"/>
      <c r="I552" s="109"/>
      <c r="J552" s="110">
        <f>IF(AND(G552= "",H552= ""), 0, ROUND(ROUND(I552, 2) * ROUND(IF(H552="",G552,H552),  2), 2))</f>
        <v>0</v>
      </c>
      <c r="K552" s="7" t="s">
        <v>48</v>
      </c>
      <c r="L552" s="7">
        <v>53026</v>
      </c>
      <c r="M552" s="14">
        <v>0.2</v>
      </c>
      <c r="Q552" s="7">
        <v>1432</v>
      </c>
    </row>
    <row r="553" spans="1:17" hidden="1" x14ac:dyDescent="0.25">
      <c r="A553" s="7" t="s">
        <v>46</v>
      </c>
      <c r="B553" s="101"/>
      <c r="C553" s="102"/>
      <c r="D553" s="102"/>
      <c r="E553" s="102"/>
      <c r="F553" s="101"/>
      <c r="G553" s="101"/>
      <c r="H553" s="101"/>
      <c r="I553" s="101"/>
      <c r="J553" s="101"/>
    </row>
    <row r="554" spans="1:17" ht="15.75" thickTop="1" x14ac:dyDescent="0.25">
      <c r="A554" s="7">
        <v>5</v>
      </c>
      <c r="B554" s="98">
        <v>22</v>
      </c>
      <c r="C554" s="118" t="s">
        <v>130</v>
      </c>
      <c r="D554" s="118"/>
      <c r="E554" s="118"/>
      <c r="F554" s="117"/>
      <c r="G554" s="117"/>
      <c r="H554" s="117"/>
      <c r="I554" s="117"/>
      <c r="J554" s="99"/>
      <c r="K554" s="7" t="s">
        <v>48</v>
      </c>
    </row>
    <row r="555" spans="1:17" hidden="1" x14ac:dyDescent="0.25">
      <c r="A555" s="7" t="s">
        <v>40</v>
      </c>
      <c r="B555" s="101"/>
      <c r="C555" s="102"/>
      <c r="D555" s="102"/>
      <c r="E555" s="102"/>
      <c r="F555" s="101"/>
      <c r="G555" s="101"/>
      <c r="H555" s="101"/>
      <c r="I555" s="101"/>
      <c r="J555" s="101"/>
    </row>
    <row r="556" spans="1:17" x14ac:dyDescent="0.25">
      <c r="A556" s="7" t="s">
        <v>54</v>
      </c>
      <c r="B556" s="112"/>
      <c r="C556" s="206" t="s">
        <v>291</v>
      </c>
      <c r="D556" s="206"/>
      <c r="E556" s="206"/>
      <c r="F556" s="206"/>
      <c r="G556" s="206"/>
      <c r="H556" s="206"/>
      <c r="I556" s="206"/>
      <c r="J556" s="112"/>
    </row>
    <row r="557" spans="1:17" ht="15.75" thickBot="1" x14ac:dyDescent="0.3">
      <c r="A557" s="7">
        <v>9</v>
      </c>
      <c r="B557" s="103" t="s">
        <v>292</v>
      </c>
      <c r="C557" s="202" t="s">
        <v>133</v>
      </c>
      <c r="D557" s="203"/>
      <c r="E557" s="203"/>
      <c r="F557" s="203"/>
      <c r="G557" s="203"/>
      <c r="H557" s="203"/>
      <c r="I557" s="203"/>
      <c r="J557" s="105"/>
    </row>
    <row r="558" spans="1:17" ht="16.5" thickTop="1" thickBot="1" x14ac:dyDescent="0.3">
      <c r="A558" s="7" t="s">
        <v>44</v>
      </c>
      <c r="B558" s="103"/>
      <c r="C558" s="204"/>
      <c r="D558" s="204"/>
      <c r="E558" s="204"/>
      <c r="F558" s="106" t="s">
        <v>45</v>
      </c>
      <c r="G558" s="107">
        <v>1</v>
      </c>
      <c r="H558" s="108"/>
      <c r="I558" s="109"/>
      <c r="J558" s="110">
        <f>IF(AND(G558= "",H558= ""), 0, ROUND(ROUND(I558, 2) * ROUND(IF(H558="",G558,H558),  0), 2))</f>
        <v>0</v>
      </c>
      <c r="K558" s="7" t="s">
        <v>48</v>
      </c>
      <c r="L558" s="7">
        <v>53026</v>
      </c>
      <c r="M558" s="14">
        <v>0.2</v>
      </c>
      <c r="Q558" s="7">
        <v>1432</v>
      </c>
    </row>
    <row r="559" spans="1:17" hidden="1" x14ac:dyDescent="0.25">
      <c r="A559" s="7" t="s">
        <v>46</v>
      </c>
      <c r="B559" s="101"/>
      <c r="C559" s="102"/>
      <c r="D559" s="102"/>
      <c r="E559" s="102"/>
      <c r="F559" s="101"/>
      <c r="G559" s="101"/>
      <c r="H559" s="101"/>
      <c r="I559" s="101"/>
      <c r="J559" s="101"/>
    </row>
    <row r="560" spans="1:17" ht="15.75" thickTop="1" x14ac:dyDescent="0.25">
      <c r="A560" s="7">
        <v>5</v>
      </c>
      <c r="B560" s="98">
        <v>23</v>
      </c>
      <c r="C560" s="118" t="s">
        <v>134</v>
      </c>
      <c r="D560" s="118"/>
      <c r="E560" s="118"/>
      <c r="F560" s="117"/>
      <c r="G560" s="117"/>
      <c r="H560" s="117"/>
      <c r="I560" s="117"/>
      <c r="J560" s="99"/>
      <c r="K560" s="7" t="s">
        <v>48</v>
      </c>
    </row>
    <row r="561" spans="1:17" hidden="1" x14ac:dyDescent="0.25">
      <c r="A561" s="7" t="s">
        <v>40</v>
      </c>
      <c r="B561" s="101"/>
      <c r="C561" s="102"/>
      <c r="D561" s="102"/>
      <c r="E561" s="102"/>
      <c r="F561" s="101"/>
      <c r="G561" s="101"/>
      <c r="H561" s="101"/>
      <c r="I561" s="101"/>
      <c r="J561" s="101"/>
    </row>
    <row r="562" spans="1:17" x14ac:dyDescent="0.25">
      <c r="A562" s="7" t="s">
        <v>54</v>
      </c>
      <c r="B562" s="112"/>
      <c r="C562" s="206" t="s">
        <v>293</v>
      </c>
      <c r="D562" s="206"/>
      <c r="E562" s="206"/>
      <c r="F562" s="206"/>
      <c r="G562" s="206"/>
      <c r="H562" s="206"/>
      <c r="I562" s="206"/>
      <c r="J562" s="112"/>
    </row>
    <row r="563" spans="1:17" ht="15.75" thickBot="1" x14ac:dyDescent="0.3">
      <c r="A563" s="7">
        <v>9</v>
      </c>
      <c r="B563" s="103" t="s">
        <v>294</v>
      </c>
      <c r="C563" s="202" t="s">
        <v>295</v>
      </c>
      <c r="D563" s="203"/>
      <c r="E563" s="203"/>
      <c r="F563" s="203"/>
      <c r="G563" s="203"/>
      <c r="H563" s="203"/>
      <c r="I563" s="203"/>
      <c r="J563" s="105"/>
    </row>
    <row r="564" spans="1:17" hidden="1" x14ac:dyDescent="0.25">
      <c r="A564" s="7" t="s">
        <v>60</v>
      </c>
      <c r="B564" s="101"/>
      <c r="C564" s="102"/>
      <c r="D564" s="102"/>
      <c r="E564" s="102"/>
      <c r="F564" s="101"/>
      <c r="G564" s="101"/>
      <c r="H564" s="101"/>
      <c r="I564" s="101"/>
      <c r="J564" s="101"/>
    </row>
    <row r="565" spans="1:17" hidden="1" x14ac:dyDescent="0.25">
      <c r="A565" s="7" t="s">
        <v>60</v>
      </c>
      <c r="B565" s="101"/>
      <c r="C565" s="102"/>
      <c r="D565" s="102"/>
      <c r="E565" s="102"/>
      <c r="F565" s="101"/>
      <c r="G565" s="101"/>
      <c r="H565" s="101"/>
      <c r="I565" s="101"/>
      <c r="J565" s="101"/>
    </row>
    <row r="566" spans="1:17" ht="16.5" thickTop="1" thickBot="1" x14ac:dyDescent="0.3">
      <c r="A566" s="7" t="s">
        <v>44</v>
      </c>
      <c r="B566" s="103"/>
      <c r="C566" s="204"/>
      <c r="D566" s="204"/>
      <c r="E566" s="204"/>
      <c r="F566" s="106" t="s">
        <v>10</v>
      </c>
      <c r="G566" s="111">
        <v>18</v>
      </c>
      <c r="H566" s="109"/>
      <c r="I566" s="109"/>
      <c r="J566" s="110">
        <f>IF(AND(G566= "",H566= ""), 0, ROUND(ROUND(I566, 2) * ROUND(IF(H566="",G566,H566),  2), 2))</f>
        <v>0</v>
      </c>
      <c r="K566" s="7" t="s">
        <v>48</v>
      </c>
      <c r="L566" s="7">
        <v>53026</v>
      </c>
      <c r="M566" s="14">
        <v>0.2</v>
      </c>
      <c r="Q566" s="7">
        <v>1432</v>
      </c>
    </row>
    <row r="567" spans="1:17" ht="16.5" thickTop="1" thickBot="1" x14ac:dyDescent="0.3">
      <c r="A567" s="7">
        <v>9</v>
      </c>
      <c r="B567" s="103" t="s">
        <v>296</v>
      </c>
      <c r="C567" s="202" t="s">
        <v>139</v>
      </c>
      <c r="D567" s="203"/>
      <c r="E567" s="203"/>
      <c r="F567" s="203"/>
      <c r="G567" s="203"/>
      <c r="H567" s="203"/>
      <c r="I567" s="203"/>
      <c r="J567" s="105"/>
    </row>
    <row r="568" spans="1:17" hidden="1" x14ac:dyDescent="0.25">
      <c r="A568" s="7" t="s">
        <v>60</v>
      </c>
      <c r="B568" s="101"/>
      <c r="C568" s="102"/>
      <c r="D568" s="102"/>
      <c r="E568" s="102"/>
      <c r="F568" s="101"/>
      <c r="G568" s="101"/>
      <c r="H568" s="101"/>
      <c r="I568" s="101"/>
      <c r="J568" s="101"/>
    </row>
    <row r="569" spans="1:17" hidden="1" x14ac:dyDescent="0.25">
      <c r="A569" s="7" t="s">
        <v>60</v>
      </c>
      <c r="B569" s="101"/>
      <c r="C569" s="102"/>
      <c r="D569" s="102"/>
      <c r="E569" s="102"/>
      <c r="F569" s="101"/>
      <c r="G569" s="101"/>
      <c r="H569" s="101"/>
      <c r="I569" s="101"/>
      <c r="J569" s="101"/>
    </row>
    <row r="570" spans="1:17" ht="16.5" thickTop="1" thickBot="1" x14ac:dyDescent="0.3">
      <c r="A570" s="7" t="s">
        <v>44</v>
      </c>
      <c r="B570" s="103"/>
      <c r="C570" s="204"/>
      <c r="D570" s="204"/>
      <c r="E570" s="204"/>
      <c r="F570" s="106" t="s">
        <v>10</v>
      </c>
      <c r="G570" s="111">
        <v>8</v>
      </c>
      <c r="H570" s="109"/>
      <c r="I570" s="109"/>
      <c r="J570" s="110">
        <f>IF(AND(G570= "",H570= ""), 0, ROUND(ROUND(I570, 2) * ROUND(IF(H570="",G570,H570),  2), 2))</f>
        <v>0</v>
      </c>
      <c r="K570" s="7" t="s">
        <v>48</v>
      </c>
      <c r="L570" s="7">
        <v>53026</v>
      </c>
      <c r="M570" s="14">
        <v>0.2</v>
      </c>
      <c r="Q570" s="7">
        <v>1432</v>
      </c>
    </row>
    <row r="571" spans="1:17" ht="16.5" thickTop="1" thickBot="1" x14ac:dyDescent="0.3">
      <c r="A571" s="7">
        <v>9</v>
      </c>
      <c r="B571" s="103" t="s">
        <v>297</v>
      </c>
      <c r="C571" s="202" t="s">
        <v>141</v>
      </c>
      <c r="D571" s="203"/>
      <c r="E571" s="203"/>
      <c r="F571" s="203"/>
      <c r="G571" s="203"/>
      <c r="H571" s="203"/>
      <c r="I571" s="203"/>
      <c r="J571" s="105"/>
    </row>
    <row r="572" spans="1:17" hidden="1" x14ac:dyDescent="0.25">
      <c r="A572" s="7" t="s">
        <v>60</v>
      </c>
      <c r="B572" s="101"/>
      <c r="C572" s="102"/>
      <c r="D572" s="102"/>
      <c r="E572" s="102"/>
      <c r="F572" s="101"/>
      <c r="G572" s="101"/>
      <c r="H572" s="101"/>
      <c r="I572" s="101"/>
      <c r="J572" s="101"/>
    </row>
    <row r="573" spans="1:17" hidden="1" x14ac:dyDescent="0.25">
      <c r="A573" s="7" t="s">
        <v>60</v>
      </c>
      <c r="B573" s="101"/>
      <c r="C573" s="102"/>
      <c r="D573" s="102"/>
      <c r="E573" s="102"/>
      <c r="F573" s="101"/>
      <c r="G573" s="101"/>
      <c r="H573" s="101"/>
      <c r="I573" s="101"/>
      <c r="J573" s="101"/>
    </row>
    <row r="574" spans="1:17" hidden="1" x14ac:dyDescent="0.25">
      <c r="A574" s="7" t="s">
        <v>60</v>
      </c>
      <c r="B574" s="101"/>
      <c r="C574" s="102"/>
      <c r="D574" s="102"/>
      <c r="E574" s="102"/>
      <c r="F574" s="101"/>
      <c r="G574" s="101"/>
      <c r="H574" s="101"/>
      <c r="I574" s="101"/>
      <c r="J574" s="101"/>
    </row>
    <row r="575" spans="1:17" ht="16.5" thickTop="1" thickBot="1" x14ac:dyDescent="0.3">
      <c r="A575" s="7" t="s">
        <v>44</v>
      </c>
      <c r="B575" s="103"/>
      <c r="C575" s="204"/>
      <c r="D575" s="204"/>
      <c r="E575" s="204"/>
      <c r="F575" s="106" t="s">
        <v>67</v>
      </c>
      <c r="G575" s="111">
        <v>26</v>
      </c>
      <c r="H575" s="109"/>
      <c r="I575" s="109"/>
      <c r="J575" s="110">
        <f>IF(AND(G575= "",H575= ""), 0, ROUND(ROUND(I575, 2) * ROUND(IF(H575="",G575,H575),  2), 2))</f>
        <v>0</v>
      </c>
      <c r="K575" s="7" t="s">
        <v>48</v>
      </c>
      <c r="L575" s="7">
        <v>53026</v>
      </c>
      <c r="M575" s="14">
        <v>0.2</v>
      </c>
      <c r="Q575" s="7">
        <v>1432</v>
      </c>
    </row>
    <row r="576" spans="1:17" hidden="1" x14ac:dyDescent="0.25">
      <c r="A576" s="7" t="s">
        <v>46</v>
      </c>
      <c r="B576" s="101"/>
      <c r="C576" s="102"/>
      <c r="D576" s="102"/>
      <c r="E576" s="102"/>
      <c r="F576" s="101"/>
      <c r="G576" s="101"/>
      <c r="H576" s="101"/>
      <c r="I576" s="101"/>
      <c r="J576" s="101"/>
    </row>
    <row r="577" spans="1:17" hidden="1" x14ac:dyDescent="0.25">
      <c r="A577" s="7" t="s">
        <v>78</v>
      </c>
      <c r="B577" s="101"/>
      <c r="C577" s="102"/>
      <c r="D577" s="102"/>
      <c r="E577" s="102"/>
      <c r="F577" s="101"/>
      <c r="G577" s="101"/>
      <c r="H577" s="101"/>
      <c r="I577" s="101"/>
      <c r="J577" s="101"/>
    </row>
    <row r="578" spans="1:17" ht="15.75" thickTop="1" x14ac:dyDescent="0.25">
      <c r="A578" s="7">
        <v>4</v>
      </c>
      <c r="B578" s="98"/>
      <c r="C578" s="207" t="s">
        <v>142</v>
      </c>
      <c r="D578" s="207"/>
      <c r="E578" s="207"/>
      <c r="F578" s="115"/>
      <c r="G578" s="115"/>
      <c r="H578" s="115"/>
      <c r="I578" s="115"/>
      <c r="J578" s="116"/>
      <c r="K578" s="7" t="s">
        <v>48</v>
      </c>
    </row>
    <row r="579" spans="1:17" x14ac:dyDescent="0.25">
      <c r="A579" s="7">
        <v>5</v>
      </c>
      <c r="B579" s="98">
        <v>24</v>
      </c>
      <c r="C579" s="118" t="s">
        <v>143</v>
      </c>
      <c r="D579" s="118"/>
      <c r="E579" s="118"/>
      <c r="F579" s="117"/>
      <c r="G579" s="117"/>
      <c r="H579" s="117"/>
      <c r="I579" s="117"/>
      <c r="J579" s="99"/>
      <c r="K579" s="7" t="s">
        <v>48</v>
      </c>
    </row>
    <row r="580" spans="1:17" hidden="1" x14ac:dyDescent="0.25">
      <c r="A580" s="7" t="s">
        <v>40</v>
      </c>
      <c r="B580" s="101"/>
      <c r="C580" s="102"/>
      <c r="D580" s="102"/>
      <c r="E580" s="102"/>
      <c r="F580" s="101"/>
      <c r="G580" s="101"/>
      <c r="H580" s="101"/>
      <c r="I580" s="101"/>
      <c r="J580" s="101"/>
    </row>
    <row r="581" spans="1:17" ht="33.950000000000003" customHeight="1" x14ac:dyDescent="0.25">
      <c r="A581" s="7" t="s">
        <v>54</v>
      </c>
      <c r="B581" s="112"/>
      <c r="C581" s="206" t="s">
        <v>298</v>
      </c>
      <c r="D581" s="206"/>
      <c r="E581" s="206"/>
      <c r="F581" s="206"/>
      <c r="G581" s="206"/>
      <c r="H581" s="206"/>
      <c r="I581" s="206"/>
      <c r="J581" s="112"/>
    </row>
    <row r="582" spans="1:17" ht="15.75" thickBot="1" x14ac:dyDescent="0.3">
      <c r="A582" s="7">
        <v>9</v>
      </c>
      <c r="B582" s="103" t="s">
        <v>299</v>
      </c>
      <c r="C582" s="202" t="s">
        <v>300</v>
      </c>
      <c r="D582" s="203"/>
      <c r="E582" s="203"/>
      <c r="F582" s="203"/>
      <c r="G582" s="203"/>
      <c r="H582" s="203"/>
      <c r="I582" s="203"/>
      <c r="J582" s="105"/>
    </row>
    <row r="583" spans="1:17" hidden="1" x14ac:dyDescent="0.25">
      <c r="A583" s="7" t="s">
        <v>43</v>
      </c>
      <c r="B583" s="101"/>
      <c r="C583" s="102"/>
      <c r="D583" s="102"/>
      <c r="E583" s="102"/>
      <c r="F583" s="101"/>
      <c r="G583" s="101"/>
      <c r="H583" s="101"/>
      <c r="I583" s="101"/>
      <c r="J583" s="101"/>
    </row>
    <row r="584" spans="1:17" hidden="1" x14ac:dyDescent="0.25">
      <c r="A584" s="7" t="s">
        <v>43</v>
      </c>
      <c r="B584" s="101"/>
      <c r="C584" s="102"/>
      <c r="D584" s="102"/>
      <c r="E584" s="102"/>
      <c r="F584" s="101"/>
      <c r="G584" s="101"/>
      <c r="H584" s="101"/>
      <c r="I584" s="101"/>
      <c r="J584" s="101"/>
    </row>
    <row r="585" spans="1:17" hidden="1" x14ac:dyDescent="0.25">
      <c r="A585" s="7" t="s">
        <v>60</v>
      </c>
      <c r="B585" s="101"/>
      <c r="C585" s="102"/>
      <c r="D585" s="102"/>
      <c r="E585" s="102"/>
      <c r="F585" s="101"/>
      <c r="G585" s="101"/>
      <c r="H585" s="101"/>
      <c r="I585" s="101"/>
      <c r="J585" s="101"/>
    </row>
    <row r="586" spans="1:17" hidden="1" x14ac:dyDescent="0.25">
      <c r="A586" s="7" t="s">
        <v>60</v>
      </c>
      <c r="B586" s="101"/>
      <c r="C586" s="102"/>
      <c r="D586" s="102"/>
      <c r="E586" s="102"/>
      <c r="F586" s="101"/>
      <c r="G586" s="101"/>
      <c r="H586" s="101"/>
      <c r="I586" s="101"/>
      <c r="J586" s="101"/>
    </row>
    <row r="587" spans="1:17" ht="16.5" thickTop="1" thickBot="1" x14ac:dyDescent="0.3">
      <c r="A587" s="7" t="s">
        <v>44</v>
      </c>
      <c r="B587" s="103"/>
      <c r="C587" s="204"/>
      <c r="D587" s="204"/>
      <c r="E587" s="204"/>
      <c r="F587" s="106" t="s">
        <v>67</v>
      </c>
      <c r="G587" s="111">
        <v>9</v>
      </c>
      <c r="H587" s="109"/>
      <c r="I587" s="109"/>
      <c r="J587" s="110">
        <f>IF(AND(G587= "",H587= ""), 0, ROUND(ROUND(I587, 2) * ROUND(IF(H587="",G587,H587),  2), 2))</f>
        <v>0</v>
      </c>
      <c r="K587" s="7" t="s">
        <v>48</v>
      </c>
      <c r="L587" s="7">
        <v>53026</v>
      </c>
      <c r="M587" s="14">
        <v>0.2</v>
      </c>
      <c r="Q587" s="7">
        <v>1432</v>
      </c>
    </row>
    <row r="588" spans="1:17" ht="16.5" thickTop="1" thickBot="1" x14ac:dyDescent="0.3">
      <c r="A588" s="7">
        <v>9</v>
      </c>
      <c r="B588" s="103" t="s">
        <v>301</v>
      </c>
      <c r="C588" s="202" t="s">
        <v>150</v>
      </c>
      <c r="D588" s="203"/>
      <c r="E588" s="203"/>
      <c r="F588" s="203"/>
      <c r="G588" s="203"/>
      <c r="H588" s="203"/>
      <c r="I588" s="203"/>
      <c r="J588" s="105"/>
    </row>
    <row r="589" spans="1:17" hidden="1" x14ac:dyDescent="0.25">
      <c r="A589" s="7" t="s">
        <v>43</v>
      </c>
      <c r="B589" s="101"/>
      <c r="C589" s="102"/>
      <c r="D589" s="102"/>
      <c r="E589" s="102"/>
      <c r="F589" s="101"/>
      <c r="G589" s="101"/>
      <c r="H589" s="101"/>
      <c r="I589" s="101"/>
      <c r="J589" s="101"/>
    </row>
    <row r="590" spans="1:17" hidden="1" x14ac:dyDescent="0.25">
      <c r="A590" s="7" t="s">
        <v>60</v>
      </c>
      <c r="B590" s="101"/>
      <c r="C590" s="102"/>
      <c r="D590" s="102"/>
      <c r="E590" s="102"/>
      <c r="F590" s="101"/>
      <c r="G590" s="101"/>
      <c r="H590" s="101"/>
      <c r="I590" s="101"/>
      <c r="J590" s="101"/>
    </row>
    <row r="591" spans="1:17" hidden="1" x14ac:dyDescent="0.25">
      <c r="A591" s="7" t="s">
        <v>60</v>
      </c>
      <c r="B591" s="101"/>
      <c r="C591" s="102"/>
      <c r="D591" s="102"/>
      <c r="E591" s="102"/>
      <c r="F591" s="101"/>
      <c r="G591" s="101"/>
      <c r="H591" s="101"/>
      <c r="I591" s="101"/>
      <c r="J591" s="101"/>
    </row>
    <row r="592" spans="1:17" ht="16.5" thickTop="1" thickBot="1" x14ac:dyDescent="0.3">
      <c r="A592" s="7" t="s">
        <v>44</v>
      </c>
      <c r="B592" s="103"/>
      <c r="C592" s="204"/>
      <c r="D592" s="204"/>
      <c r="E592" s="204"/>
      <c r="F592" s="106" t="s">
        <v>67</v>
      </c>
      <c r="G592" s="111">
        <v>16</v>
      </c>
      <c r="H592" s="109"/>
      <c r="I592" s="109"/>
      <c r="J592" s="110">
        <f>IF(AND(G592= "",H592= ""), 0, ROUND(ROUND(I592, 2) * ROUND(IF(H592="",G592,H592),  2), 2))</f>
        <v>0</v>
      </c>
      <c r="K592" s="7" t="s">
        <v>48</v>
      </c>
      <c r="L592" s="7">
        <v>53026</v>
      </c>
      <c r="M592" s="14">
        <v>0.2</v>
      </c>
      <c r="Q592" s="7">
        <v>1432</v>
      </c>
    </row>
    <row r="593" spans="1:17" ht="16.5" thickTop="1" thickBot="1" x14ac:dyDescent="0.3">
      <c r="A593" s="7">
        <v>9</v>
      </c>
      <c r="B593" s="103" t="s">
        <v>302</v>
      </c>
      <c r="C593" s="202" t="s">
        <v>303</v>
      </c>
      <c r="D593" s="203"/>
      <c r="E593" s="203"/>
      <c r="F593" s="203"/>
      <c r="G593" s="203"/>
      <c r="H593" s="203"/>
      <c r="I593" s="203"/>
      <c r="J593" s="105"/>
    </row>
    <row r="594" spans="1:17" hidden="1" x14ac:dyDescent="0.25">
      <c r="A594" s="7" t="s">
        <v>43</v>
      </c>
      <c r="B594" s="101"/>
      <c r="C594" s="102"/>
      <c r="D594" s="102"/>
      <c r="E594" s="102"/>
      <c r="F594" s="101"/>
      <c r="G594" s="101"/>
      <c r="H594" s="101"/>
      <c r="I594" s="101"/>
      <c r="J594" s="101"/>
    </row>
    <row r="595" spans="1:17" hidden="1" x14ac:dyDescent="0.25">
      <c r="A595" s="7" t="s">
        <v>60</v>
      </c>
      <c r="B595" s="101"/>
      <c r="C595" s="102"/>
      <c r="D595" s="102"/>
      <c r="E595" s="102"/>
      <c r="F595" s="101"/>
      <c r="G595" s="101"/>
      <c r="H595" s="101"/>
      <c r="I595" s="101"/>
      <c r="J595" s="101"/>
    </row>
    <row r="596" spans="1:17" hidden="1" x14ac:dyDescent="0.25">
      <c r="A596" s="7" t="s">
        <v>60</v>
      </c>
      <c r="B596" s="101"/>
      <c r="C596" s="102"/>
      <c r="D596" s="102"/>
      <c r="E596" s="102"/>
      <c r="F596" s="101"/>
      <c r="G596" s="101"/>
      <c r="H596" s="101"/>
      <c r="I596" s="101"/>
      <c r="J596" s="101"/>
    </row>
    <row r="597" spans="1:17" ht="16.5" thickTop="1" thickBot="1" x14ac:dyDescent="0.3">
      <c r="A597" s="7" t="s">
        <v>44</v>
      </c>
      <c r="B597" s="103"/>
      <c r="C597" s="204"/>
      <c r="D597" s="204"/>
      <c r="E597" s="204"/>
      <c r="F597" s="106" t="s">
        <v>67</v>
      </c>
      <c r="G597" s="111">
        <v>12</v>
      </c>
      <c r="H597" s="109"/>
      <c r="I597" s="109"/>
      <c r="J597" s="110">
        <f>IF(AND(G597= "",H597= ""), 0, ROUND(ROUND(I597, 2) * ROUND(IF(H597="",G597,H597),  2), 2))</f>
        <v>0</v>
      </c>
      <c r="K597" s="7" t="s">
        <v>48</v>
      </c>
      <c r="L597" s="7">
        <v>53026</v>
      </c>
      <c r="M597" s="14">
        <v>0.2</v>
      </c>
      <c r="Q597" s="7">
        <v>1432</v>
      </c>
    </row>
    <row r="598" spans="1:17" ht="16.5" thickTop="1" thickBot="1" x14ac:dyDescent="0.3">
      <c r="A598" s="7">
        <v>9</v>
      </c>
      <c r="B598" s="103" t="s">
        <v>304</v>
      </c>
      <c r="C598" s="202" t="s">
        <v>305</v>
      </c>
      <c r="D598" s="203"/>
      <c r="E598" s="203"/>
      <c r="F598" s="203"/>
      <c r="G598" s="203"/>
      <c r="H598" s="203"/>
      <c r="I598" s="203"/>
      <c r="J598" s="105"/>
    </row>
    <row r="599" spans="1:17" x14ac:dyDescent="0.25">
      <c r="A599" s="7" t="s">
        <v>44</v>
      </c>
      <c r="B599" s="103"/>
      <c r="C599" s="204"/>
      <c r="D599" s="204"/>
      <c r="E599" s="204"/>
      <c r="F599" s="106" t="s">
        <v>45</v>
      </c>
      <c r="G599" s="107">
        <v>1</v>
      </c>
      <c r="H599" s="108"/>
      <c r="I599" s="109"/>
      <c r="J599" s="110">
        <f>IF(AND(G599= "",H599= ""), 0, ROUND(ROUND(I599, 2) * ROUND(IF(H599="",G599,H599),  0), 2))</f>
        <v>0</v>
      </c>
      <c r="K599" s="7" t="s">
        <v>48</v>
      </c>
      <c r="L599" s="7">
        <v>53026</v>
      </c>
      <c r="M599" s="14">
        <v>0.2</v>
      </c>
      <c r="Q599" s="7">
        <v>1432</v>
      </c>
    </row>
    <row r="600" spans="1:17" ht="16.5" thickTop="1" thickBot="1" x14ac:dyDescent="0.3">
      <c r="A600" s="7">
        <v>9</v>
      </c>
      <c r="B600" s="103" t="s">
        <v>306</v>
      </c>
      <c r="C600" s="202" t="s">
        <v>307</v>
      </c>
      <c r="D600" s="203"/>
      <c r="E600" s="203"/>
      <c r="F600" s="203"/>
      <c r="G600" s="203"/>
      <c r="H600" s="203"/>
      <c r="I600" s="203"/>
      <c r="J600" s="105"/>
    </row>
    <row r="601" spans="1:17" hidden="1" x14ac:dyDescent="0.25">
      <c r="A601" s="7" t="s">
        <v>60</v>
      </c>
      <c r="B601" s="101"/>
      <c r="C601" s="102"/>
      <c r="D601" s="102"/>
      <c r="E601" s="102"/>
      <c r="F601" s="101"/>
      <c r="G601" s="101"/>
      <c r="H601" s="101"/>
      <c r="I601" s="101"/>
      <c r="J601" s="101"/>
    </row>
    <row r="602" spans="1:17" ht="16.5" thickTop="1" thickBot="1" x14ac:dyDescent="0.3">
      <c r="A602" s="7" t="s">
        <v>44</v>
      </c>
      <c r="B602" s="103"/>
      <c r="C602" s="204"/>
      <c r="D602" s="204"/>
      <c r="E602" s="204"/>
      <c r="F602" s="106" t="s">
        <v>67</v>
      </c>
      <c r="G602" s="111">
        <v>30</v>
      </c>
      <c r="H602" s="109"/>
      <c r="I602" s="109"/>
      <c r="J602" s="110">
        <f>IF(AND(G602= "",H602= ""), 0, ROUND(ROUND(I602, 2) * ROUND(IF(H602="",G602,H602),  2), 2))</f>
        <v>0</v>
      </c>
      <c r="K602" s="7" t="s">
        <v>48</v>
      </c>
      <c r="L602" s="7">
        <v>53026</v>
      </c>
      <c r="M602" s="14">
        <v>0.2</v>
      </c>
      <c r="Q602" s="7">
        <v>1432</v>
      </c>
    </row>
    <row r="603" spans="1:17" hidden="1" x14ac:dyDescent="0.25">
      <c r="A603" s="7" t="s">
        <v>46</v>
      </c>
      <c r="B603" s="101"/>
      <c r="C603" s="102"/>
      <c r="D603" s="102"/>
      <c r="E603" s="102"/>
      <c r="F603" s="101"/>
      <c r="G603" s="101"/>
      <c r="H603" s="101"/>
      <c r="I603" s="101"/>
      <c r="J603" s="101"/>
    </row>
    <row r="604" spans="1:17" ht="15.75" thickTop="1" x14ac:dyDescent="0.25">
      <c r="A604" s="7">
        <v>5</v>
      </c>
      <c r="B604" s="98">
        <v>25</v>
      </c>
      <c r="C604" s="118" t="s">
        <v>308</v>
      </c>
      <c r="D604" s="118"/>
      <c r="E604" s="118"/>
      <c r="F604" s="117"/>
      <c r="G604" s="117"/>
      <c r="H604" s="117"/>
      <c r="I604" s="117"/>
      <c r="J604" s="99"/>
      <c r="K604" s="7" t="s">
        <v>48</v>
      </c>
    </row>
    <row r="605" spans="1:17" hidden="1" x14ac:dyDescent="0.25">
      <c r="A605" s="7" t="s">
        <v>40</v>
      </c>
      <c r="B605" s="101"/>
      <c r="C605" s="102"/>
      <c r="D605" s="102"/>
      <c r="E605" s="102"/>
      <c r="F605" s="101"/>
      <c r="G605" s="101"/>
      <c r="H605" s="101"/>
      <c r="I605" s="101"/>
      <c r="J605" s="101"/>
    </row>
    <row r="606" spans="1:17" hidden="1" x14ac:dyDescent="0.25">
      <c r="A606" s="7" t="s">
        <v>40</v>
      </c>
      <c r="B606" s="101"/>
      <c r="C606" s="102"/>
      <c r="D606" s="102"/>
      <c r="E606" s="102"/>
      <c r="F606" s="101"/>
      <c r="G606" s="101"/>
      <c r="H606" s="101"/>
      <c r="I606" s="101"/>
      <c r="J606" s="101"/>
    </row>
    <row r="607" spans="1:17" hidden="1" x14ac:dyDescent="0.25">
      <c r="A607" s="7" t="s">
        <v>40</v>
      </c>
      <c r="B607" s="101"/>
      <c r="C607" s="102"/>
      <c r="D607" s="102"/>
      <c r="E607" s="102"/>
      <c r="F607" s="101"/>
      <c r="G607" s="101"/>
      <c r="H607" s="101"/>
      <c r="I607" s="101"/>
      <c r="J607" s="101"/>
    </row>
    <row r="608" spans="1:17" ht="25.5" customHeight="1" x14ac:dyDescent="0.25">
      <c r="A608" s="7" t="s">
        <v>54</v>
      </c>
      <c r="B608" s="112"/>
      <c r="C608" s="206" t="s">
        <v>298</v>
      </c>
      <c r="D608" s="206"/>
      <c r="E608" s="206"/>
      <c r="F608" s="206"/>
      <c r="G608" s="206"/>
      <c r="H608" s="206"/>
      <c r="I608" s="206"/>
      <c r="J608" s="112"/>
    </row>
    <row r="609" spans="1:17" ht="15.75" thickBot="1" x14ac:dyDescent="0.3">
      <c r="A609" s="7">
        <v>9</v>
      </c>
      <c r="B609" s="103" t="s">
        <v>309</v>
      </c>
      <c r="C609" s="202" t="s">
        <v>300</v>
      </c>
      <c r="D609" s="203"/>
      <c r="E609" s="203"/>
      <c r="F609" s="203"/>
      <c r="G609" s="203"/>
      <c r="H609" s="203"/>
      <c r="I609" s="203"/>
      <c r="J609" s="105"/>
    </row>
    <row r="610" spans="1:17" hidden="1" x14ac:dyDescent="0.25">
      <c r="A610" s="7" t="s">
        <v>43</v>
      </c>
      <c r="B610" s="101"/>
      <c r="C610" s="102"/>
      <c r="D610" s="102"/>
      <c r="E610" s="102"/>
      <c r="F610" s="101"/>
      <c r="G610" s="101"/>
      <c r="H610" s="101"/>
      <c r="I610" s="101"/>
      <c r="J610" s="101"/>
    </row>
    <row r="611" spans="1:17" hidden="1" x14ac:dyDescent="0.25">
      <c r="A611" s="7" t="s">
        <v>43</v>
      </c>
      <c r="B611" s="101"/>
      <c r="C611" s="102"/>
      <c r="D611" s="102"/>
      <c r="E611" s="102"/>
      <c r="F611" s="101"/>
      <c r="G611" s="101"/>
      <c r="H611" s="101"/>
      <c r="I611" s="101"/>
      <c r="J611" s="101"/>
    </row>
    <row r="612" spans="1:17" hidden="1" x14ac:dyDescent="0.25">
      <c r="A612" s="7" t="s">
        <v>60</v>
      </c>
      <c r="B612" s="101"/>
      <c r="C612" s="102"/>
      <c r="D612" s="102"/>
      <c r="E612" s="102"/>
      <c r="F612" s="101"/>
      <c r="G612" s="101"/>
      <c r="H612" s="101"/>
      <c r="I612" s="101"/>
      <c r="J612" s="101"/>
    </row>
    <row r="613" spans="1:17" hidden="1" x14ac:dyDescent="0.25">
      <c r="A613" s="7" t="s">
        <v>60</v>
      </c>
      <c r="B613" s="101"/>
      <c r="C613" s="102"/>
      <c r="D613" s="102"/>
      <c r="E613" s="102"/>
      <c r="F613" s="101"/>
      <c r="G613" s="101"/>
      <c r="H613" s="101"/>
      <c r="I613" s="101"/>
      <c r="J613" s="101"/>
    </row>
    <row r="614" spans="1:17" ht="16.5" thickTop="1" thickBot="1" x14ac:dyDescent="0.3">
      <c r="A614" s="7" t="s">
        <v>44</v>
      </c>
      <c r="B614" s="103"/>
      <c r="C614" s="204"/>
      <c r="D614" s="204"/>
      <c r="E614" s="204"/>
      <c r="F614" s="106" t="s">
        <v>67</v>
      </c>
      <c r="G614" s="111">
        <v>9</v>
      </c>
      <c r="H614" s="109"/>
      <c r="I614" s="109"/>
      <c r="J614" s="110">
        <f>IF(AND(G614= "",H614= ""), 0, ROUND(ROUND(I614, 2) * ROUND(IF(H614="",G614,H614),  2), 2))</f>
        <v>0</v>
      </c>
      <c r="K614" s="7" t="s">
        <v>48</v>
      </c>
      <c r="L614" s="7">
        <v>53026</v>
      </c>
      <c r="M614" s="14">
        <v>0.2</v>
      </c>
      <c r="Q614" s="7">
        <v>1432</v>
      </c>
    </row>
    <row r="615" spans="1:17" ht="16.5" thickTop="1" thickBot="1" x14ac:dyDescent="0.3">
      <c r="A615" s="7">
        <v>9</v>
      </c>
      <c r="B615" s="103" t="s">
        <v>310</v>
      </c>
      <c r="C615" s="202" t="s">
        <v>150</v>
      </c>
      <c r="D615" s="203"/>
      <c r="E615" s="203"/>
      <c r="F615" s="203"/>
      <c r="G615" s="203"/>
      <c r="H615" s="203"/>
      <c r="I615" s="203"/>
      <c r="J615" s="105"/>
    </row>
    <row r="616" spans="1:17" hidden="1" x14ac:dyDescent="0.25">
      <c r="A616" s="7" t="s">
        <v>43</v>
      </c>
      <c r="B616" s="101"/>
      <c r="C616" s="102"/>
      <c r="D616" s="102"/>
      <c r="E616" s="102"/>
      <c r="F616" s="101"/>
      <c r="G616" s="101"/>
      <c r="H616" s="101"/>
      <c r="I616" s="101"/>
      <c r="J616" s="101"/>
    </row>
    <row r="617" spans="1:17" hidden="1" x14ac:dyDescent="0.25">
      <c r="A617" s="7" t="s">
        <v>60</v>
      </c>
      <c r="B617" s="101"/>
      <c r="C617" s="102"/>
      <c r="D617" s="102"/>
      <c r="E617" s="102"/>
      <c r="F617" s="101"/>
      <c r="G617" s="101"/>
      <c r="H617" s="101"/>
      <c r="I617" s="101"/>
      <c r="J617" s="101"/>
    </row>
    <row r="618" spans="1:17" hidden="1" x14ac:dyDescent="0.25">
      <c r="A618" s="7" t="s">
        <v>60</v>
      </c>
      <c r="B618" s="101"/>
      <c r="C618" s="102"/>
      <c r="D618" s="102"/>
      <c r="E618" s="102"/>
      <c r="F618" s="101"/>
      <c r="G618" s="101"/>
      <c r="H618" s="101"/>
      <c r="I618" s="101"/>
      <c r="J618" s="101"/>
    </row>
    <row r="619" spans="1:17" ht="16.5" thickTop="1" thickBot="1" x14ac:dyDescent="0.3">
      <c r="A619" s="7" t="s">
        <v>44</v>
      </c>
      <c r="B619" s="103"/>
      <c r="C619" s="204"/>
      <c r="D619" s="204"/>
      <c r="E619" s="204"/>
      <c r="F619" s="106" t="s">
        <v>67</v>
      </c>
      <c r="G619" s="111">
        <v>16</v>
      </c>
      <c r="H619" s="109"/>
      <c r="I619" s="109"/>
      <c r="J619" s="110">
        <f>IF(AND(G619= "",H619= ""), 0, ROUND(ROUND(I619, 2) * ROUND(IF(H619="",G619,H619),  2), 2))</f>
        <v>0</v>
      </c>
      <c r="K619" s="7" t="s">
        <v>48</v>
      </c>
      <c r="L619" s="7">
        <v>53026</v>
      </c>
      <c r="M619" s="14">
        <v>0.2</v>
      </c>
      <c r="Q619" s="7">
        <v>1432</v>
      </c>
    </row>
    <row r="620" spans="1:17" ht="16.5" thickTop="1" thickBot="1" x14ac:dyDescent="0.3">
      <c r="A620" s="7">
        <v>9</v>
      </c>
      <c r="B620" s="103" t="s">
        <v>311</v>
      </c>
      <c r="C620" s="202" t="s">
        <v>303</v>
      </c>
      <c r="D620" s="203"/>
      <c r="E620" s="203"/>
      <c r="F620" s="203"/>
      <c r="G620" s="203"/>
      <c r="H620" s="203"/>
      <c r="I620" s="203"/>
      <c r="J620" s="105"/>
    </row>
    <row r="621" spans="1:17" hidden="1" x14ac:dyDescent="0.25">
      <c r="A621" s="7" t="s">
        <v>43</v>
      </c>
      <c r="B621" s="101"/>
      <c r="C621" s="102"/>
      <c r="D621" s="102"/>
      <c r="E621" s="102"/>
      <c r="F621" s="101"/>
      <c r="G621" s="101"/>
      <c r="H621" s="101"/>
      <c r="I621" s="101"/>
      <c r="J621" s="101"/>
    </row>
    <row r="622" spans="1:17" hidden="1" x14ac:dyDescent="0.25">
      <c r="A622" s="7" t="s">
        <v>60</v>
      </c>
      <c r="B622" s="101"/>
      <c r="C622" s="102"/>
      <c r="D622" s="102"/>
      <c r="E622" s="102"/>
      <c r="F622" s="101"/>
      <c r="G622" s="101"/>
      <c r="H622" s="101"/>
      <c r="I622" s="101"/>
      <c r="J622" s="101"/>
    </row>
    <row r="623" spans="1:17" hidden="1" x14ac:dyDescent="0.25">
      <c r="A623" s="7" t="s">
        <v>60</v>
      </c>
      <c r="B623" s="101"/>
      <c r="C623" s="102"/>
      <c r="D623" s="102"/>
      <c r="E623" s="102"/>
      <c r="F623" s="101"/>
      <c r="G623" s="101"/>
      <c r="H623" s="101"/>
      <c r="I623" s="101"/>
      <c r="J623" s="101"/>
    </row>
    <row r="624" spans="1:17" ht="16.5" thickTop="1" thickBot="1" x14ac:dyDescent="0.3">
      <c r="A624" s="7" t="s">
        <v>44</v>
      </c>
      <c r="B624" s="103"/>
      <c r="C624" s="204"/>
      <c r="D624" s="204"/>
      <c r="E624" s="204"/>
      <c r="F624" s="106" t="s">
        <v>67</v>
      </c>
      <c r="G624" s="111">
        <v>12</v>
      </c>
      <c r="H624" s="109"/>
      <c r="I624" s="109"/>
      <c r="J624" s="110">
        <f>IF(AND(G624= "",H624= ""), 0, ROUND(ROUND(I624, 2) * ROUND(IF(H624="",G624,H624),  2), 2))</f>
        <v>0</v>
      </c>
      <c r="K624" s="7" t="s">
        <v>48</v>
      </c>
      <c r="L624" s="7">
        <v>53026</v>
      </c>
      <c r="M624" s="14">
        <v>0.2</v>
      </c>
      <c r="Q624" s="7">
        <v>1432</v>
      </c>
    </row>
    <row r="625" spans="1:17" ht="16.5" thickTop="1" thickBot="1" x14ac:dyDescent="0.3">
      <c r="A625" s="7">
        <v>9</v>
      </c>
      <c r="B625" s="103" t="s">
        <v>312</v>
      </c>
      <c r="C625" s="202" t="s">
        <v>305</v>
      </c>
      <c r="D625" s="203"/>
      <c r="E625" s="203"/>
      <c r="F625" s="203"/>
      <c r="G625" s="203"/>
      <c r="H625" s="203"/>
      <c r="I625" s="203"/>
      <c r="J625" s="105"/>
    </row>
    <row r="626" spans="1:17" x14ac:dyDescent="0.25">
      <c r="A626" s="7" t="s">
        <v>44</v>
      </c>
      <c r="B626" s="103"/>
      <c r="C626" s="204"/>
      <c r="D626" s="204"/>
      <c r="E626" s="204"/>
      <c r="F626" s="106" t="s">
        <v>45</v>
      </c>
      <c r="G626" s="107">
        <v>1</v>
      </c>
      <c r="H626" s="108"/>
      <c r="I626" s="109"/>
      <c r="J626" s="110">
        <f>IF(AND(G626= "",H626= ""), 0, ROUND(ROUND(I626, 2) * ROUND(IF(H626="",G626,H626),  0), 2))</f>
        <v>0</v>
      </c>
      <c r="K626" s="7" t="s">
        <v>48</v>
      </c>
      <c r="L626" s="7">
        <v>53026</v>
      </c>
      <c r="M626" s="14">
        <v>0.2</v>
      </c>
      <c r="Q626" s="7">
        <v>1432</v>
      </c>
    </row>
    <row r="627" spans="1:17" ht="16.5" thickTop="1" thickBot="1" x14ac:dyDescent="0.3">
      <c r="A627" s="7">
        <v>9</v>
      </c>
      <c r="B627" s="103" t="s">
        <v>313</v>
      </c>
      <c r="C627" s="202" t="s">
        <v>307</v>
      </c>
      <c r="D627" s="203"/>
      <c r="E627" s="203"/>
      <c r="F627" s="203"/>
      <c r="G627" s="203"/>
      <c r="H627" s="203"/>
      <c r="I627" s="203"/>
      <c r="J627" s="105"/>
    </row>
    <row r="628" spans="1:17" hidden="1" x14ac:dyDescent="0.25">
      <c r="A628" s="7" t="s">
        <v>60</v>
      </c>
      <c r="B628" s="101"/>
      <c r="C628" s="102"/>
      <c r="D628" s="102"/>
      <c r="E628" s="102"/>
      <c r="F628" s="101"/>
      <c r="G628" s="101"/>
      <c r="H628" s="101"/>
      <c r="I628" s="101"/>
      <c r="J628" s="101"/>
    </row>
    <row r="629" spans="1:17" ht="16.5" thickTop="1" thickBot="1" x14ac:dyDescent="0.3">
      <c r="A629" s="7" t="s">
        <v>44</v>
      </c>
      <c r="B629" s="103"/>
      <c r="C629" s="204"/>
      <c r="D629" s="204"/>
      <c r="E629" s="204"/>
      <c r="F629" s="106" t="s">
        <v>67</v>
      </c>
      <c r="G629" s="111">
        <v>30</v>
      </c>
      <c r="H629" s="109"/>
      <c r="I629" s="109"/>
      <c r="J629" s="110">
        <f>IF(AND(G629= "",H629= ""), 0, ROUND(ROUND(I629, 2) * ROUND(IF(H629="",G629,H629),  2), 2))</f>
        <v>0</v>
      </c>
      <c r="K629" s="7" t="s">
        <v>48</v>
      </c>
      <c r="L629" s="7">
        <v>53026</v>
      </c>
      <c r="M629" s="14">
        <v>0.2</v>
      </c>
      <c r="Q629" s="7">
        <v>1432</v>
      </c>
    </row>
    <row r="630" spans="1:17" hidden="1" x14ac:dyDescent="0.25">
      <c r="A630" s="7" t="s">
        <v>46</v>
      </c>
    </row>
    <row r="631" spans="1:17" hidden="1" x14ac:dyDescent="0.25">
      <c r="A631" s="7" t="s">
        <v>78</v>
      </c>
    </row>
    <row r="632" spans="1:17" hidden="1" x14ac:dyDescent="0.25">
      <c r="A632" s="7" t="s">
        <v>35</v>
      </c>
    </row>
    <row r="633" spans="1:17" ht="15.75" thickTop="1" x14ac:dyDescent="0.25">
      <c r="A633" s="7"/>
      <c r="B633" s="127"/>
      <c r="C633" s="128"/>
      <c r="D633" s="128"/>
      <c r="E633" s="128"/>
      <c r="F633" s="127"/>
      <c r="G633" s="127"/>
      <c r="H633" s="127"/>
      <c r="I633" s="127"/>
      <c r="J633" s="127"/>
    </row>
    <row r="634" spans="1:17" x14ac:dyDescent="0.25">
      <c r="A634" s="7"/>
    </row>
    <row r="635" spans="1:17" ht="54" customHeight="1" x14ac:dyDescent="0.25">
      <c r="B635" s="74"/>
      <c r="C635" s="205" t="s">
        <v>314</v>
      </c>
      <c r="D635" s="205"/>
      <c r="E635" s="205"/>
      <c r="F635" s="205"/>
      <c r="G635" s="205"/>
      <c r="H635" s="205"/>
      <c r="I635" s="205"/>
      <c r="J635" s="205"/>
    </row>
    <row r="637" spans="1:17" ht="15.75" x14ac:dyDescent="0.25">
      <c r="C637" s="205" t="s">
        <v>315</v>
      </c>
      <c r="D637" s="205"/>
      <c r="E637" s="205"/>
      <c r="F637" s="205"/>
      <c r="G637" s="205"/>
      <c r="H637" s="205"/>
      <c r="I637" s="205"/>
      <c r="J637" s="205"/>
    </row>
    <row r="638" spans="1:17" ht="16.899999999999999" customHeight="1" x14ac:dyDescent="0.25">
      <c r="C638" s="196" t="s">
        <v>36</v>
      </c>
      <c r="D638" s="197"/>
      <c r="E638" s="197"/>
      <c r="F638" s="195">
        <f>0</f>
        <v>0</v>
      </c>
      <c r="G638" s="195"/>
      <c r="H638" s="195"/>
      <c r="I638" s="195"/>
      <c r="J638" s="195"/>
    </row>
    <row r="639" spans="1:17" ht="16.899999999999999" customHeight="1" x14ac:dyDescent="0.25">
      <c r="C639" s="196" t="s">
        <v>38</v>
      </c>
      <c r="D639" s="197"/>
      <c r="E639" s="197"/>
      <c r="F639" s="195">
        <f>SUMIF(K20:K25, "", J20:J25)</f>
        <v>0</v>
      </c>
      <c r="G639" s="195"/>
      <c r="H639" s="195"/>
      <c r="I639" s="195"/>
      <c r="J639" s="195"/>
    </row>
    <row r="640" spans="1:17" ht="16.899999999999999" customHeight="1" x14ac:dyDescent="0.25">
      <c r="C640" s="196" t="s">
        <v>51</v>
      </c>
      <c r="D640" s="197"/>
      <c r="E640" s="197"/>
      <c r="F640" s="195">
        <f>SUMIF(K35:K485, "", J35:J485)</f>
        <v>0</v>
      </c>
      <c r="G640" s="195"/>
      <c r="H640" s="195"/>
      <c r="I640" s="195"/>
      <c r="J640" s="195"/>
    </row>
    <row r="641" spans="3:10" x14ac:dyDescent="0.25">
      <c r="C641" s="200" t="s">
        <v>316</v>
      </c>
      <c r="D641" s="201"/>
      <c r="E641" s="201"/>
      <c r="F641" s="198">
        <f>SUMIF(K35:K62, "", J35:J62)</f>
        <v>0</v>
      </c>
      <c r="G641" s="199"/>
      <c r="H641" s="199"/>
      <c r="I641" s="199"/>
      <c r="J641" s="199"/>
    </row>
    <row r="642" spans="3:10" x14ac:dyDescent="0.25">
      <c r="C642" s="200" t="s">
        <v>317</v>
      </c>
      <c r="D642" s="201"/>
      <c r="E642" s="201"/>
      <c r="F642" s="198">
        <f>SUMIF(K71:K78, "", J71:J78)</f>
        <v>0</v>
      </c>
      <c r="G642" s="199"/>
      <c r="H642" s="199"/>
      <c r="I642" s="199"/>
      <c r="J642" s="199"/>
    </row>
    <row r="643" spans="3:10" x14ac:dyDescent="0.25">
      <c r="C643" s="200" t="s">
        <v>318</v>
      </c>
      <c r="D643" s="201"/>
      <c r="E643" s="201"/>
      <c r="F643" s="198">
        <f>SUMIF(K90:K227, "", J90:J227)</f>
        <v>0</v>
      </c>
      <c r="G643" s="199"/>
      <c r="H643" s="199"/>
      <c r="I643" s="199"/>
      <c r="J643" s="199"/>
    </row>
    <row r="644" spans="3:10" x14ac:dyDescent="0.25">
      <c r="C644" s="200" t="s">
        <v>319</v>
      </c>
      <c r="D644" s="201"/>
      <c r="E644" s="201"/>
      <c r="F644" s="198">
        <f>SUMIF(K236:K371, "", J236:J371)</f>
        <v>0</v>
      </c>
      <c r="G644" s="199"/>
      <c r="H644" s="199"/>
      <c r="I644" s="199"/>
      <c r="J644" s="199"/>
    </row>
    <row r="645" spans="3:10" x14ac:dyDescent="0.25">
      <c r="C645" s="200" t="s">
        <v>320</v>
      </c>
      <c r="D645" s="201"/>
      <c r="E645" s="201"/>
      <c r="F645" s="198">
        <f>SUMIF(K380:K380, "", J380:J380)</f>
        <v>0</v>
      </c>
      <c r="G645" s="199"/>
      <c r="H645" s="199"/>
      <c r="I645" s="199"/>
      <c r="J645" s="199"/>
    </row>
    <row r="646" spans="3:10" x14ac:dyDescent="0.25">
      <c r="C646" s="200" t="s">
        <v>321</v>
      </c>
      <c r="D646" s="201"/>
      <c r="E646" s="201"/>
      <c r="F646" s="198">
        <f>SUMIF(K392:K395, "", J392:J395)</f>
        <v>0</v>
      </c>
      <c r="G646" s="199"/>
      <c r="H646" s="199"/>
      <c r="I646" s="199"/>
      <c r="J646" s="199"/>
    </row>
    <row r="647" spans="3:10" x14ac:dyDescent="0.25">
      <c r="C647" s="200" t="s">
        <v>322</v>
      </c>
      <c r="D647" s="201"/>
      <c r="E647" s="201"/>
      <c r="F647" s="198" t="str">
        <f>"[Non totalisé] " &amp;TEXT(SUMIF(A404:A404, "9.&amp;", J404:J404),"# ##0,00 €")</f>
        <v>[Non totalisé] 0,00 €</v>
      </c>
      <c r="G647" s="199"/>
      <c r="H647" s="199"/>
      <c r="I647" s="199"/>
      <c r="J647" s="199"/>
    </row>
    <row r="648" spans="3:10" x14ac:dyDescent="0.25">
      <c r="C648" s="200" t="s">
        <v>323</v>
      </c>
      <c r="D648" s="201"/>
      <c r="E648" s="201"/>
      <c r="F648" s="198" t="str">
        <f>"[Non totalisé] " &amp;TEXT(SUMIF(A415:A485, "9.&amp;", J415:J485),"# ##0,00 €")</f>
        <v>[Non totalisé] 0,00 €</v>
      </c>
      <c r="G648" s="199"/>
      <c r="H648" s="199"/>
      <c r="I648" s="199"/>
      <c r="J648" s="199"/>
    </row>
    <row r="649" spans="3:10" ht="16.899999999999999" customHeight="1" x14ac:dyDescent="0.25">
      <c r="C649" s="196" t="s">
        <v>264</v>
      </c>
      <c r="D649" s="197"/>
      <c r="E649" s="197"/>
      <c r="F649" s="195">
        <f>SUMIF(K498:K503, "", J498:J503)</f>
        <v>0</v>
      </c>
      <c r="G649" s="195"/>
      <c r="H649" s="195"/>
      <c r="I649" s="195"/>
      <c r="J649" s="195"/>
    </row>
    <row r="650" spans="3:10" x14ac:dyDescent="0.25">
      <c r="C650" s="200" t="s">
        <v>324</v>
      </c>
      <c r="D650" s="201"/>
      <c r="E650" s="201"/>
      <c r="F650" s="198">
        <f>SUMIF(K498:K503, "", J498:J503)</f>
        <v>0</v>
      </c>
      <c r="G650" s="199"/>
      <c r="H650" s="199"/>
      <c r="I650" s="199"/>
      <c r="J650" s="199"/>
    </row>
    <row r="651" spans="3:10" ht="16.899999999999999" customHeight="1" x14ac:dyDescent="0.25">
      <c r="C651" s="196" t="s">
        <v>325</v>
      </c>
      <c r="D651" s="197"/>
      <c r="E651" s="197"/>
      <c r="F651" s="195" t="str">
        <f>"[Non totalisé] " &amp;TEXT(SUMIF(A513:A629, "9.&amp;", J513:J629),"# ##0,00 €")</f>
        <v>[Non totalisé] 0,00 €</v>
      </c>
      <c r="G651" s="195"/>
      <c r="H651" s="195"/>
      <c r="I651" s="195"/>
      <c r="J651" s="195"/>
    </row>
    <row r="652" spans="3:10" x14ac:dyDescent="0.25">
      <c r="C652" s="200" t="s">
        <v>326</v>
      </c>
      <c r="D652" s="201"/>
      <c r="E652" s="201"/>
      <c r="F652" s="198" t="str">
        <f>"[Non totalisé] " &amp;TEXT(SUMIF(A513:A513, "9.&amp;", J513:J513),"# ##0,00 €")</f>
        <v>[Non totalisé] 0,00 €</v>
      </c>
      <c r="G652" s="199"/>
      <c r="H652" s="199"/>
      <c r="I652" s="199"/>
      <c r="J652" s="199"/>
    </row>
    <row r="653" spans="3:10" x14ac:dyDescent="0.25">
      <c r="C653" s="200" t="s">
        <v>316</v>
      </c>
      <c r="D653" s="201"/>
      <c r="E653" s="201"/>
      <c r="F653" s="198" t="str">
        <f>"[Non totalisé] " &amp;TEXT(SUMIF(A521:A524, "9.&amp;", J521:J524),"# ##0,00 €")</f>
        <v>[Non totalisé] 0,00 €</v>
      </c>
      <c r="G653" s="199"/>
      <c r="H653" s="199"/>
      <c r="I653" s="199"/>
      <c r="J653" s="199"/>
    </row>
    <row r="654" spans="3:10" x14ac:dyDescent="0.25">
      <c r="C654" s="200" t="s">
        <v>318</v>
      </c>
      <c r="D654" s="201"/>
      <c r="E654" s="201"/>
      <c r="F654" s="198" t="str">
        <f>"[Non totalisé] " &amp;TEXT(SUMIF(A534:A575, "9.&amp;", J534:J575),"# ##0,00 €")</f>
        <v>[Non totalisé] 0,00 €</v>
      </c>
      <c r="G654" s="199"/>
      <c r="H654" s="199"/>
      <c r="I654" s="199"/>
      <c r="J654" s="199"/>
    </row>
    <row r="655" spans="3:10" x14ac:dyDescent="0.25">
      <c r="C655" s="200" t="s">
        <v>319</v>
      </c>
      <c r="D655" s="201"/>
      <c r="E655" s="201"/>
      <c r="F655" s="198" t="str">
        <f>"[Non totalisé] " &amp;TEXT(SUMIF(A587:A629, "9.&amp;", J587:J629),"# ##0,00 €")</f>
        <v>[Non totalisé] 0,00 €</v>
      </c>
      <c r="G655" s="199"/>
      <c r="H655" s="199"/>
      <c r="I655" s="199"/>
      <c r="J655" s="199"/>
    </row>
    <row r="656" spans="3:10" ht="36.200000000000003" customHeight="1" x14ac:dyDescent="0.25">
      <c r="C656" s="181" t="s">
        <v>327</v>
      </c>
      <c r="D656" s="182"/>
      <c r="E656" s="182"/>
      <c r="F656" s="85"/>
      <c r="G656" s="85"/>
      <c r="H656" s="85"/>
      <c r="I656" s="85"/>
      <c r="J656" s="96"/>
    </row>
    <row r="657" spans="1:13" x14ac:dyDescent="0.25">
      <c r="C657" s="183"/>
      <c r="D657" s="184"/>
      <c r="E657" s="184"/>
      <c r="F657" s="184"/>
      <c r="G657" s="184"/>
      <c r="H657" s="184"/>
      <c r="I657" s="184"/>
      <c r="J657" s="185"/>
    </row>
    <row r="658" spans="1:13" x14ac:dyDescent="0.25">
      <c r="A658" s="15"/>
      <c r="C658" s="186" t="s">
        <v>328</v>
      </c>
      <c r="D658" s="150"/>
      <c r="E658" s="150"/>
      <c r="F658" s="187">
        <f>SUMIF(K5:K635, IF(K4="","",K4), J5:J635)</f>
        <v>0</v>
      </c>
      <c r="G658" s="188"/>
      <c r="H658" s="188"/>
      <c r="I658" s="188"/>
      <c r="J658" s="189"/>
    </row>
    <row r="659" spans="1:13" x14ac:dyDescent="0.25">
      <c r="A659" s="15"/>
      <c r="C659" s="186" t="s">
        <v>329</v>
      </c>
      <c r="D659" s="150"/>
      <c r="E659" s="150"/>
      <c r="F659" s="187">
        <f>ROUND(SUMIF(K5:K635, IF(K4="","",K4), J5:J635) * 0.2, 2)</f>
        <v>0</v>
      </c>
      <c r="G659" s="188"/>
      <c r="H659" s="188"/>
      <c r="I659" s="188"/>
      <c r="J659" s="189"/>
    </row>
    <row r="660" spans="1:13" x14ac:dyDescent="0.25">
      <c r="C660" s="190" t="s">
        <v>330</v>
      </c>
      <c r="D660" s="179"/>
      <c r="E660" s="179"/>
      <c r="F660" s="191">
        <f>SUM(F658:F659)</f>
        <v>0</v>
      </c>
      <c r="G660" s="192"/>
      <c r="H660" s="192"/>
      <c r="I660" s="192"/>
      <c r="J660" s="193"/>
    </row>
    <row r="661" spans="1:13" x14ac:dyDescent="0.25">
      <c r="C661" s="194"/>
      <c r="D661" s="178"/>
      <c r="E661" s="178"/>
      <c r="F661" s="178"/>
      <c r="G661" s="178"/>
      <c r="H661" s="178"/>
      <c r="I661" s="178"/>
      <c r="J661" s="178"/>
    </row>
    <row r="662" spans="1:13" x14ac:dyDescent="0.25">
      <c r="C662" s="177" t="s">
        <v>331</v>
      </c>
      <c r="D662" s="178"/>
      <c r="E662" s="178"/>
      <c r="F662" s="178"/>
      <c r="G662" s="178"/>
      <c r="H662" s="178"/>
      <c r="I662" s="178"/>
      <c r="J662" s="178"/>
    </row>
    <row r="663" spans="1:13" x14ac:dyDescent="0.25">
      <c r="C663" s="179" t="str">
        <f>IF(Paramètres!AA2&lt;&gt;"",Paramètres!AA2,"")</f>
        <v xml:space="preserve">Zéro euro </v>
      </c>
      <c r="D663" s="179"/>
      <c r="E663" s="179"/>
      <c r="F663" s="179"/>
      <c r="G663" s="179"/>
      <c r="H663" s="179"/>
      <c r="I663" s="179"/>
      <c r="J663" s="179"/>
    </row>
    <row r="664" spans="1:13" x14ac:dyDescent="0.25">
      <c r="C664" s="179"/>
      <c r="D664" s="179"/>
      <c r="E664" s="179"/>
      <c r="F664" s="179"/>
      <c r="G664" s="179"/>
      <c r="H664" s="179"/>
      <c r="I664" s="179"/>
      <c r="J664" s="179"/>
    </row>
    <row r="666" spans="1:13" ht="15.75" x14ac:dyDescent="0.25">
      <c r="C666" s="180" t="s">
        <v>332</v>
      </c>
      <c r="D666" s="180"/>
      <c r="E666" s="180"/>
      <c r="F666" s="180"/>
      <c r="G666" s="180"/>
      <c r="H666" s="180"/>
      <c r="I666" s="180"/>
      <c r="J666" s="180"/>
    </row>
    <row r="667" spans="1:13" ht="15" customHeight="1" collapsed="1" x14ac:dyDescent="0.25">
      <c r="C667" s="118" t="s">
        <v>333</v>
      </c>
      <c r="D667" s="118"/>
      <c r="E667" s="118"/>
      <c r="F667" s="101"/>
      <c r="G667" s="101"/>
      <c r="H667" s="101"/>
      <c r="I667" s="101"/>
      <c r="J667" s="101"/>
      <c r="L667" s="7">
        <v>2</v>
      </c>
    </row>
    <row r="668" spans="1:13" hidden="1" outlineLevel="1" x14ac:dyDescent="0.25">
      <c r="C668" s="176" t="s">
        <v>334</v>
      </c>
      <c r="D668" s="176"/>
      <c r="E668" s="176"/>
      <c r="F668" s="174">
        <f>SUMIF(L5:L635,L668, J5:J635)</f>
        <v>0</v>
      </c>
      <c r="G668" s="174"/>
      <c r="H668" s="174"/>
      <c r="I668" s="174"/>
      <c r="J668" s="174"/>
      <c r="K668" s="7">
        <v>2</v>
      </c>
      <c r="L668" s="7">
        <v>25265</v>
      </c>
    </row>
    <row r="669" spans="1:13" hidden="1" x14ac:dyDescent="0.25">
      <c r="A669" s="7">
        <v>0.2</v>
      </c>
      <c r="C669" s="104" t="str">
        <f>"	- dont T.V.A. à 20% sur " &amp;ROUND((SUMPRODUCT((L5:L635=L668)*1, J5:J635,(M5:M635=A669)*1)), 2)&amp; "€ :"</f>
        <v xml:space="preserve">	- dont T.V.A. à 20% sur 0€ :</v>
      </c>
      <c r="D669" s="104"/>
      <c r="E669" s="104"/>
      <c r="F669" s="172"/>
      <c r="G669" s="172"/>
      <c r="H669" s="172"/>
      <c r="I669" s="172"/>
      <c r="J669" s="172"/>
      <c r="K669" s="7">
        <v>2</v>
      </c>
      <c r="M669" s="7">
        <f>ROUND((SUMPRODUCT((L5:L635=L668)*1, J5:J635,(M5:M635=A669)*1))*A669, 2)</f>
        <v>0</v>
      </c>
    </row>
    <row r="670" spans="1:13" ht="15" customHeight="1" x14ac:dyDescent="0.25">
      <c r="C670" s="125" t="s">
        <v>335</v>
      </c>
      <c r="D670" s="125"/>
      <c r="E670" s="125"/>
      <c r="F670" s="126"/>
      <c r="G670" s="126"/>
      <c r="H670" s="126"/>
      <c r="I670" s="126"/>
      <c r="J670" s="126"/>
    </row>
    <row r="671" spans="1:13" x14ac:dyDescent="0.25">
      <c r="C671" s="173" t="s">
        <v>336</v>
      </c>
      <c r="D671" s="173"/>
      <c r="E671" s="173"/>
      <c r="F671" s="174">
        <f>SUM(F668:F669)</f>
        <v>0</v>
      </c>
      <c r="G671" s="174"/>
      <c r="H671" s="174"/>
      <c r="I671" s="174"/>
      <c r="J671" s="174"/>
    </row>
    <row r="672" spans="1:13" x14ac:dyDescent="0.25">
      <c r="C672" s="173" t="s">
        <v>337</v>
      </c>
      <c r="D672" s="173"/>
      <c r="E672" s="173"/>
      <c r="F672" s="174">
        <f>SUM(M668:M669)</f>
        <v>0</v>
      </c>
      <c r="G672" s="174"/>
      <c r="H672" s="174"/>
      <c r="I672" s="174"/>
      <c r="J672" s="174"/>
    </row>
    <row r="673" spans="1:13" x14ac:dyDescent="0.25">
      <c r="C673" s="173" t="s">
        <v>338</v>
      </c>
      <c r="D673" s="173"/>
      <c r="E673" s="173"/>
      <c r="F673" s="174">
        <f>SUM(F671:F672)</f>
        <v>0</v>
      </c>
      <c r="G673" s="174"/>
      <c r="H673" s="174"/>
      <c r="I673" s="174"/>
      <c r="J673" s="174"/>
    </row>
    <row r="674" spans="1:13" ht="15" customHeight="1" collapsed="1" x14ac:dyDescent="0.25">
      <c r="C674" s="118" t="s">
        <v>339</v>
      </c>
      <c r="D674" s="118"/>
      <c r="E674" s="118"/>
      <c r="F674" s="101"/>
      <c r="G674" s="101"/>
      <c r="H674" s="101"/>
      <c r="I674" s="101"/>
      <c r="J674" s="101"/>
      <c r="L674" s="7">
        <v>3</v>
      </c>
    </row>
    <row r="675" spans="1:13" hidden="1" outlineLevel="1" x14ac:dyDescent="0.25">
      <c r="C675" s="176" t="s">
        <v>340</v>
      </c>
      <c r="D675" s="176"/>
      <c r="E675" s="176"/>
      <c r="F675" s="174">
        <f>SUMIF(L5:L635,L675, J5:J635)</f>
        <v>0</v>
      </c>
      <c r="G675" s="174"/>
      <c r="H675" s="174"/>
      <c r="I675" s="174"/>
      <c r="J675" s="174"/>
      <c r="K675" s="7">
        <v>3</v>
      </c>
      <c r="L675" s="7">
        <v>37616</v>
      </c>
    </row>
    <row r="676" spans="1:13" hidden="1" x14ac:dyDescent="0.25">
      <c r="A676" s="7">
        <v>0.2</v>
      </c>
      <c r="C676" s="104" t="str">
        <f>"	- dont T.V.A. à 20% sur " &amp;ROUND((SUMPRODUCT((L5:L635=L675)*1, J5:J635,(M5:M635=A676)*1)), 2)&amp; "€ :"</f>
        <v xml:space="preserve">	- dont T.V.A. à 20% sur 0€ :</v>
      </c>
      <c r="D676" s="104"/>
      <c r="E676" s="104"/>
      <c r="F676" s="172"/>
      <c r="G676" s="172"/>
      <c r="H676" s="172"/>
      <c r="I676" s="172"/>
      <c r="J676" s="172"/>
      <c r="K676" s="7">
        <v>3</v>
      </c>
      <c r="M676" s="7">
        <f>ROUND((SUMPRODUCT((L5:L635=L675)*1, J5:J635,(M5:M635=A676)*1))*A676, 2)</f>
        <v>0</v>
      </c>
    </row>
    <row r="677" spans="1:13" ht="15" customHeight="1" x14ac:dyDescent="0.25">
      <c r="C677" s="125" t="s">
        <v>341</v>
      </c>
      <c r="D677" s="125"/>
      <c r="E677" s="125"/>
      <c r="F677" s="126"/>
      <c r="G677" s="126"/>
      <c r="H677" s="126"/>
      <c r="I677" s="126"/>
      <c r="J677" s="126"/>
    </row>
    <row r="678" spans="1:13" x14ac:dyDescent="0.25">
      <c r="C678" s="173" t="s">
        <v>336</v>
      </c>
      <c r="D678" s="173"/>
      <c r="E678" s="173"/>
      <c r="F678" s="174">
        <f>SUM(F675:F676)</f>
        <v>0</v>
      </c>
      <c r="G678" s="174"/>
      <c r="H678" s="174"/>
      <c r="I678" s="174"/>
      <c r="J678" s="174"/>
    </row>
    <row r="679" spans="1:13" x14ac:dyDescent="0.25">
      <c r="C679" s="173" t="s">
        <v>337</v>
      </c>
      <c r="D679" s="173"/>
      <c r="E679" s="173"/>
      <c r="F679" s="174">
        <f>SUM(M675:M676)</f>
        <v>0</v>
      </c>
      <c r="G679" s="174"/>
      <c r="H679" s="174"/>
      <c r="I679" s="174"/>
      <c r="J679" s="174"/>
    </row>
    <row r="680" spans="1:13" x14ac:dyDescent="0.25">
      <c r="C680" s="173" t="s">
        <v>338</v>
      </c>
      <c r="D680" s="173"/>
      <c r="E680" s="173"/>
      <c r="F680" s="174">
        <f>SUM(F678:F679)</f>
        <v>0</v>
      </c>
      <c r="G680" s="174"/>
      <c r="H680" s="174"/>
      <c r="I680" s="174"/>
      <c r="J680" s="174"/>
    </row>
    <row r="681" spans="1:13" ht="15" customHeight="1" collapsed="1" x14ac:dyDescent="0.25">
      <c r="C681" s="118" t="s">
        <v>342</v>
      </c>
      <c r="D681" s="118"/>
      <c r="E681" s="118"/>
      <c r="F681" s="101"/>
      <c r="G681" s="101"/>
      <c r="H681" s="101"/>
      <c r="I681" s="101"/>
      <c r="J681" s="101"/>
      <c r="L681" s="7">
        <v>4</v>
      </c>
    </row>
    <row r="682" spans="1:13" hidden="1" outlineLevel="1" x14ac:dyDescent="0.25">
      <c r="C682" s="176" t="s">
        <v>343</v>
      </c>
      <c r="D682" s="176"/>
      <c r="E682" s="176"/>
      <c r="F682" s="174">
        <f>SUMIF(L5:L635,L682, J5:J635)</f>
        <v>0</v>
      </c>
      <c r="G682" s="174"/>
      <c r="H682" s="174"/>
      <c r="I682" s="174"/>
      <c r="J682" s="174"/>
      <c r="K682" s="7">
        <v>4</v>
      </c>
      <c r="L682" s="7">
        <v>411537</v>
      </c>
    </row>
    <row r="683" spans="1:13" hidden="1" outlineLevel="1" x14ac:dyDescent="0.25">
      <c r="A683" s="7">
        <v>0.2</v>
      </c>
      <c r="C683" s="104" t="str">
        <f>"	- dont T.V.A. à 20% sur " &amp;ROUND((SUMPRODUCT((L5:L635=L682)*1, J5:J635,(M5:M635=A683)*1)), 2)&amp; "€ :"</f>
        <v xml:space="preserve">	- dont T.V.A. à 20% sur 0€ :</v>
      </c>
      <c r="D683" s="104"/>
      <c r="E683" s="104"/>
      <c r="F683" s="172"/>
      <c r="G683" s="172"/>
      <c r="H683" s="172"/>
      <c r="I683" s="172"/>
      <c r="J683" s="172"/>
      <c r="K683" s="7">
        <v>4</v>
      </c>
      <c r="M683" s="7">
        <f>ROUND((SUMPRODUCT((L5:L635=L682)*1, J5:J635,(M5:M635=A683)*1))*A683, 2)</f>
        <v>0</v>
      </c>
    </row>
    <row r="684" spans="1:13" hidden="1" outlineLevel="1" x14ac:dyDescent="0.25">
      <c r="C684" s="176" t="s">
        <v>344</v>
      </c>
      <c r="D684" s="176"/>
      <c r="E684" s="176"/>
      <c r="F684" s="174">
        <f>SUMIF(L5:L635,L684, J5:J635)</f>
        <v>0</v>
      </c>
      <c r="G684" s="174"/>
      <c r="H684" s="174"/>
      <c r="I684" s="174"/>
      <c r="J684" s="174"/>
      <c r="K684" s="7">
        <v>4</v>
      </c>
      <c r="L684" s="7">
        <v>41855</v>
      </c>
    </row>
    <row r="685" spans="1:13" hidden="1" outlineLevel="1" x14ac:dyDescent="0.25">
      <c r="A685" s="7">
        <v>0.2</v>
      </c>
      <c r="C685" s="104" t="str">
        <f>"	- dont T.V.A. à 20% sur " &amp;ROUND((SUMPRODUCT((L5:L635=L684)*1, J5:J635,(M5:M635=A685)*1)), 2)&amp; "€ :"</f>
        <v xml:space="preserve">	- dont T.V.A. à 20% sur 0€ :</v>
      </c>
      <c r="D685" s="104"/>
      <c r="E685" s="104"/>
      <c r="F685" s="172"/>
      <c r="G685" s="172"/>
      <c r="H685" s="172"/>
      <c r="I685" s="172"/>
      <c r="J685" s="172"/>
      <c r="K685" s="7">
        <v>4</v>
      </c>
      <c r="M685" s="7">
        <f>ROUND((SUMPRODUCT((L5:L635=L684)*1, J5:J635,(M5:M635=A685)*1))*A685, 2)</f>
        <v>0</v>
      </c>
    </row>
    <row r="686" spans="1:13" hidden="1" outlineLevel="1" x14ac:dyDescent="0.25">
      <c r="C686" s="176" t="s">
        <v>345</v>
      </c>
      <c r="D686" s="176"/>
      <c r="E686" s="176"/>
      <c r="F686" s="174">
        <f>SUMIF(L5:L635,L686, J5:J635)</f>
        <v>0</v>
      </c>
      <c r="G686" s="174"/>
      <c r="H686" s="174"/>
      <c r="I686" s="174"/>
      <c r="J686" s="174"/>
      <c r="K686" s="7">
        <v>4</v>
      </c>
      <c r="L686" s="7">
        <v>41961</v>
      </c>
    </row>
    <row r="687" spans="1:13" hidden="1" outlineLevel="1" x14ac:dyDescent="0.25">
      <c r="A687" s="7">
        <v>0.2</v>
      </c>
      <c r="C687" s="104" t="str">
        <f>"	- dont T.V.A. à 20% sur " &amp;ROUND((SUMPRODUCT((L5:L635=L686)*1, J5:J635,(M5:M635=A687)*1)), 2)&amp; "€ :"</f>
        <v xml:space="preserve">	- dont T.V.A. à 20% sur 0€ :</v>
      </c>
      <c r="D687" s="104"/>
      <c r="E687" s="104"/>
      <c r="F687" s="172"/>
      <c r="G687" s="172"/>
      <c r="H687" s="172"/>
      <c r="I687" s="172"/>
      <c r="J687" s="172"/>
      <c r="K687" s="7">
        <v>4</v>
      </c>
      <c r="M687" s="7">
        <f>ROUND((SUMPRODUCT((L5:L635=L686)*1, J5:J635,(M5:M635=A687)*1))*A687, 2)</f>
        <v>0</v>
      </c>
    </row>
    <row r="688" spans="1:13" hidden="1" outlineLevel="1" x14ac:dyDescent="0.25">
      <c r="C688" s="176" t="s">
        <v>346</v>
      </c>
      <c r="D688" s="176"/>
      <c r="E688" s="176"/>
      <c r="F688" s="174">
        <f>SUMIF(L5:L635,L688, J5:J635)</f>
        <v>0</v>
      </c>
      <c r="G688" s="174"/>
      <c r="H688" s="174"/>
      <c r="I688" s="174"/>
      <c r="J688" s="174"/>
      <c r="K688" s="7">
        <v>4</v>
      </c>
      <c r="L688" s="7">
        <v>4933</v>
      </c>
    </row>
    <row r="689" spans="1:13" hidden="1" outlineLevel="1" x14ac:dyDescent="0.25">
      <c r="A689" s="7">
        <v>0.2</v>
      </c>
      <c r="C689" s="104" t="str">
        <f>"	- dont T.V.A. à 20% sur " &amp;ROUND((SUMPRODUCT((L5:L635=L688)*1, J5:J635,(M5:M635=A689)*1)), 2)&amp; "€ :"</f>
        <v xml:space="preserve">	- dont T.V.A. à 20% sur 0€ :</v>
      </c>
      <c r="D689" s="104"/>
      <c r="E689" s="104"/>
      <c r="F689" s="172"/>
      <c r="G689" s="172"/>
      <c r="H689" s="172"/>
      <c r="I689" s="172"/>
      <c r="J689" s="172"/>
      <c r="K689" s="7">
        <v>4</v>
      </c>
      <c r="M689" s="7">
        <f>ROUND((SUMPRODUCT((L5:L635=L688)*1, J5:J635,(M5:M635=A689)*1))*A689, 2)</f>
        <v>0</v>
      </c>
    </row>
    <row r="690" spans="1:13" hidden="1" outlineLevel="1" x14ac:dyDescent="0.25">
      <c r="C690" s="176" t="s">
        <v>347</v>
      </c>
      <c r="D690" s="176"/>
      <c r="E690" s="176"/>
      <c r="F690" s="174">
        <f>SUMIF(L5:L635,L690, J5:J635)</f>
        <v>0</v>
      </c>
      <c r="G690" s="174"/>
      <c r="H690" s="174"/>
      <c r="I690" s="174"/>
      <c r="J690" s="174"/>
      <c r="K690" s="7">
        <v>4</v>
      </c>
      <c r="L690" s="7">
        <v>41814</v>
      </c>
    </row>
    <row r="691" spans="1:13" hidden="1" outlineLevel="1" x14ac:dyDescent="0.25">
      <c r="A691" s="7">
        <v>0.2</v>
      </c>
      <c r="C691" s="104" t="str">
        <f>"	- dont T.V.A. à 20% sur " &amp;ROUND((SUMPRODUCT((L5:L635=L690)*1, J5:J635,(M5:M635=A691)*1)), 2)&amp; "€ :"</f>
        <v xml:space="preserve">	- dont T.V.A. à 20% sur 0€ :</v>
      </c>
      <c r="D691" s="104"/>
      <c r="E691" s="104"/>
      <c r="F691" s="172"/>
      <c r="G691" s="172"/>
      <c r="H691" s="172"/>
      <c r="I691" s="172"/>
      <c r="J691" s="172"/>
      <c r="K691" s="7">
        <v>4</v>
      </c>
      <c r="M691" s="7">
        <f>ROUND((SUMPRODUCT((L5:L635=L690)*1, J5:J635,(M5:M635=A691)*1))*A691, 2)</f>
        <v>0</v>
      </c>
    </row>
    <row r="692" spans="1:13" hidden="1" outlineLevel="1" x14ac:dyDescent="0.25">
      <c r="C692" s="176" t="s">
        <v>348</v>
      </c>
      <c r="D692" s="176"/>
      <c r="E692" s="176"/>
      <c r="F692" s="174">
        <f>SUMIF(L5:L635,L692, J5:J635)</f>
        <v>0</v>
      </c>
      <c r="G692" s="174"/>
      <c r="H692" s="174"/>
      <c r="I692" s="174"/>
      <c r="J692" s="174"/>
      <c r="K692" s="7">
        <v>4</v>
      </c>
      <c r="L692" s="7">
        <v>42835</v>
      </c>
    </row>
    <row r="693" spans="1:13" hidden="1" outlineLevel="1" x14ac:dyDescent="0.25">
      <c r="A693" s="7">
        <v>0.2</v>
      </c>
      <c r="C693" s="104" t="str">
        <f>"	- dont T.V.A. à 20% sur " &amp;ROUND((SUMPRODUCT((L5:L635=L692)*1, J5:J635,(M5:M635=A693)*1)), 2)&amp; "€ :"</f>
        <v xml:space="preserve">	- dont T.V.A. à 20% sur 0€ :</v>
      </c>
      <c r="D693" s="104"/>
      <c r="E693" s="104"/>
      <c r="F693" s="172"/>
      <c r="G693" s="172"/>
      <c r="H693" s="172"/>
      <c r="I693" s="172"/>
      <c r="J693" s="172"/>
      <c r="K693" s="7">
        <v>4</v>
      </c>
      <c r="M693" s="7">
        <f>ROUND((SUMPRODUCT((L5:L635=L692)*1, J5:J635,(M5:M635=A693)*1))*A693, 2)</f>
        <v>0</v>
      </c>
    </row>
    <row r="694" spans="1:13" hidden="1" outlineLevel="1" x14ac:dyDescent="0.25">
      <c r="C694" s="176" t="s">
        <v>349</v>
      </c>
      <c r="D694" s="176"/>
      <c r="E694" s="176"/>
      <c r="F694" s="174">
        <f>SUMIF(L5:L635,L694, J5:J635)</f>
        <v>0</v>
      </c>
      <c r="G694" s="174"/>
      <c r="H694" s="174"/>
      <c r="I694" s="174"/>
      <c r="J694" s="174"/>
      <c r="K694" s="7">
        <v>4</v>
      </c>
      <c r="L694" s="7">
        <v>411551</v>
      </c>
    </row>
    <row r="695" spans="1:13" hidden="1" outlineLevel="1" x14ac:dyDescent="0.25">
      <c r="A695" s="7">
        <v>0.2</v>
      </c>
      <c r="C695" s="104" t="str">
        <f>"	- dont T.V.A. à 20% sur " &amp;ROUND((SUMPRODUCT((L5:L635=L694)*1, J5:J635,(M5:M635=A695)*1)), 2)&amp; "€ :"</f>
        <v xml:space="preserve">	- dont T.V.A. à 20% sur 0€ :</v>
      </c>
      <c r="D695" s="104"/>
      <c r="E695" s="104"/>
      <c r="F695" s="172"/>
      <c r="G695" s="172"/>
      <c r="H695" s="172"/>
      <c r="I695" s="172"/>
      <c r="J695" s="172"/>
      <c r="K695" s="7">
        <v>4</v>
      </c>
      <c r="M695" s="7">
        <f>ROUND((SUMPRODUCT((L5:L635=L694)*1, J5:J635,(M5:M635=A695)*1))*A695, 2)</f>
        <v>0</v>
      </c>
    </row>
    <row r="696" spans="1:13" hidden="1" outlineLevel="1" x14ac:dyDescent="0.25">
      <c r="C696" s="176" t="s">
        <v>350</v>
      </c>
      <c r="D696" s="176"/>
      <c r="E696" s="176"/>
      <c r="F696" s="174">
        <f>SUMIF(L5:L635,L696, J5:J635)</f>
        <v>0</v>
      </c>
      <c r="G696" s="174"/>
      <c r="H696" s="174"/>
      <c r="I696" s="174"/>
      <c r="J696" s="174"/>
      <c r="K696" s="7">
        <v>4</v>
      </c>
      <c r="L696" s="7">
        <v>42810</v>
      </c>
    </row>
    <row r="697" spans="1:13" hidden="1" outlineLevel="1" x14ac:dyDescent="0.25">
      <c r="A697" s="7">
        <v>0.2</v>
      </c>
      <c r="C697" s="104" t="str">
        <f>"	- dont T.V.A. à 20% sur " &amp;ROUND((SUMPRODUCT((L5:L635=L696)*1, J5:J635,(M5:M635=A697)*1)), 2)&amp; "€ :"</f>
        <v xml:space="preserve">	- dont T.V.A. à 20% sur 0€ :</v>
      </c>
      <c r="D697" s="104"/>
      <c r="E697" s="104"/>
      <c r="F697" s="172"/>
      <c r="G697" s="172"/>
      <c r="H697" s="172"/>
      <c r="I697" s="172"/>
      <c r="J697" s="172"/>
      <c r="K697" s="7">
        <v>4</v>
      </c>
      <c r="M697" s="7">
        <f>ROUND((SUMPRODUCT((L5:L635=L696)*1, J5:J635,(M5:M635=A697)*1))*A697, 2)</f>
        <v>0</v>
      </c>
    </row>
    <row r="698" spans="1:13" hidden="1" outlineLevel="1" x14ac:dyDescent="0.25">
      <c r="C698" s="176" t="s">
        <v>351</v>
      </c>
      <c r="D698" s="176"/>
      <c r="E698" s="176"/>
      <c r="F698" s="174">
        <f>SUMIF(L5:L635,L698, J5:J635)</f>
        <v>0</v>
      </c>
      <c r="G698" s="174"/>
      <c r="H698" s="174"/>
      <c r="I698" s="174"/>
      <c r="J698" s="174"/>
      <c r="K698" s="7">
        <v>4</v>
      </c>
      <c r="L698" s="7">
        <v>473</v>
      </c>
    </row>
    <row r="699" spans="1:13" hidden="1" outlineLevel="1" x14ac:dyDescent="0.25">
      <c r="A699" s="7">
        <v>0.2</v>
      </c>
      <c r="C699" s="104" t="str">
        <f>"	- dont T.V.A. à 20% sur " &amp;ROUND((SUMPRODUCT((L5:L635=L698)*1, J5:J635,(M5:M635=A699)*1)), 2)&amp; "€ :"</f>
        <v xml:space="preserve">	- dont T.V.A. à 20% sur 0€ :</v>
      </c>
      <c r="D699" s="104"/>
      <c r="E699" s="104"/>
      <c r="F699" s="172"/>
      <c r="G699" s="172"/>
      <c r="H699" s="172"/>
      <c r="I699" s="172"/>
      <c r="J699" s="172"/>
      <c r="K699" s="7">
        <v>4</v>
      </c>
      <c r="M699" s="7">
        <f>ROUND((SUMPRODUCT((L5:L635=L698)*1, J5:J635,(M5:M635=A699)*1))*A699, 2)</f>
        <v>0</v>
      </c>
    </row>
    <row r="700" spans="1:13" hidden="1" outlineLevel="1" x14ac:dyDescent="0.25">
      <c r="C700" s="176" t="s">
        <v>352</v>
      </c>
      <c r="D700" s="176"/>
      <c r="E700" s="176"/>
      <c r="F700" s="174">
        <f>SUMIF(L5:L635,L700, J5:J635)</f>
        <v>0</v>
      </c>
      <c r="G700" s="174"/>
      <c r="H700" s="174"/>
      <c r="I700" s="174"/>
      <c r="J700" s="174"/>
      <c r="K700" s="7">
        <v>4</v>
      </c>
      <c r="L700" s="7">
        <v>43704</v>
      </c>
    </row>
    <row r="701" spans="1:13" hidden="1" outlineLevel="1" x14ac:dyDescent="0.25">
      <c r="A701" s="7">
        <v>0.2</v>
      </c>
      <c r="C701" s="104" t="str">
        <f>"	- dont T.V.A. à 20% sur " &amp;ROUND((SUMPRODUCT((L5:L635=L700)*1, J5:J635,(M5:M635=A701)*1)), 2)&amp; "€ :"</f>
        <v xml:space="preserve">	- dont T.V.A. à 20% sur 0€ :</v>
      </c>
      <c r="D701" s="104"/>
      <c r="E701" s="104"/>
      <c r="F701" s="172"/>
      <c r="G701" s="172"/>
      <c r="H701" s="172"/>
      <c r="I701" s="172"/>
      <c r="J701" s="172"/>
      <c r="K701" s="7">
        <v>4</v>
      </c>
      <c r="M701" s="7">
        <f>ROUND((SUMPRODUCT((L5:L635=L700)*1, J5:J635,(M5:M635=A701)*1))*A701, 2)</f>
        <v>0</v>
      </c>
    </row>
    <row r="702" spans="1:13" hidden="1" outlineLevel="1" x14ac:dyDescent="0.25">
      <c r="C702" s="176" t="s">
        <v>353</v>
      </c>
      <c r="D702" s="176"/>
      <c r="E702" s="176"/>
      <c r="F702" s="174">
        <f>SUMIF(L5:L635,L702, J5:J635)</f>
        <v>0</v>
      </c>
      <c r="G702" s="174"/>
      <c r="H702" s="174"/>
      <c r="I702" s="174"/>
      <c r="J702" s="174"/>
      <c r="K702" s="7">
        <v>4</v>
      </c>
      <c r="L702" s="7">
        <v>49587</v>
      </c>
    </row>
    <row r="703" spans="1:13" hidden="1" outlineLevel="1" x14ac:dyDescent="0.25">
      <c r="A703" s="7">
        <v>0.2</v>
      </c>
      <c r="C703" s="104" t="str">
        <f>"	- dont T.V.A. à 20% sur " &amp;ROUND((SUMPRODUCT((L5:L635=L702)*1, J5:J635,(M5:M635=A703)*1)), 2)&amp; "€ :"</f>
        <v xml:space="preserve">	- dont T.V.A. à 20% sur 0€ :</v>
      </c>
      <c r="D703" s="104"/>
      <c r="E703" s="104"/>
      <c r="F703" s="172"/>
      <c r="G703" s="172"/>
      <c r="H703" s="172"/>
      <c r="I703" s="172"/>
      <c r="J703" s="172"/>
      <c r="K703" s="7">
        <v>4</v>
      </c>
      <c r="M703" s="7">
        <f>ROUND((SUMPRODUCT((L5:L635=L702)*1, J5:J635,(M5:M635=A703)*1))*A703, 2)</f>
        <v>0</v>
      </c>
    </row>
    <row r="704" spans="1:13" hidden="1" outlineLevel="1" x14ac:dyDescent="0.25">
      <c r="C704" s="176" t="s">
        <v>351</v>
      </c>
      <c r="D704" s="176"/>
      <c r="E704" s="176"/>
      <c r="F704" s="174">
        <f>SUMIF(L5:L635,L704, J5:J635)</f>
        <v>0</v>
      </c>
      <c r="G704" s="174"/>
      <c r="H704" s="174"/>
      <c r="I704" s="174"/>
      <c r="J704" s="174"/>
      <c r="K704" s="7">
        <v>4</v>
      </c>
      <c r="L704" s="7">
        <v>4644</v>
      </c>
    </row>
    <row r="705" spans="1:13" hidden="1" outlineLevel="1" x14ac:dyDescent="0.25">
      <c r="A705" s="7">
        <v>0.2</v>
      </c>
      <c r="C705" s="104" t="str">
        <f>"	- dont T.V.A. à 20% sur " &amp;ROUND((SUMPRODUCT((L5:L635=L704)*1, J5:J635,(M5:M635=A705)*1)), 2)&amp; "€ :"</f>
        <v xml:space="preserve">	- dont T.V.A. à 20% sur 0€ :</v>
      </c>
      <c r="D705" s="104"/>
      <c r="E705" s="104"/>
      <c r="F705" s="172"/>
      <c r="G705" s="172"/>
      <c r="H705" s="172"/>
      <c r="I705" s="172"/>
      <c r="J705" s="172"/>
      <c r="K705" s="7">
        <v>4</v>
      </c>
      <c r="M705" s="7">
        <f>ROUND((SUMPRODUCT((L5:L635=L704)*1, J5:J635,(M5:M635=A705)*1))*A705, 2)</f>
        <v>0</v>
      </c>
    </row>
    <row r="706" spans="1:13" hidden="1" outlineLevel="1" x14ac:dyDescent="0.25">
      <c r="C706" s="176" t="s">
        <v>352</v>
      </c>
      <c r="D706" s="176"/>
      <c r="E706" s="176"/>
      <c r="F706" s="174">
        <f>SUMIF(L5:L635,L706, J5:J635)</f>
        <v>0</v>
      </c>
      <c r="G706" s="174"/>
      <c r="H706" s="174"/>
      <c r="I706" s="174"/>
      <c r="J706" s="174"/>
      <c r="K706" s="7">
        <v>4</v>
      </c>
      <c r="L706" s="7">
        <v>45295</v>
      </c>
    </row>
    <row r="707" spans="1:13" hidden="1" outlineLevel="1" x14ac:dyDescent="0.25">
      <c r="A707" s="7">
        <v>0.2</v>
      </c>
      <c r="C707" s="104" t="str">
        <f>"	- dont T.V.A. à 20% sur " &amp;ROUND((SUMPRODUCT((L5:L635=L706)*1, J5:J635,(M5:M635=A707)*1)), 2)&amp; "€ :"</f>
        <v xml:space="preserve">	- dont T.V.A. à 20% sur 0€ :</v>
      </c>
      <c r="D707" s="104"/>
      <c r="E707" s="104"/>
      <c r="F707" s="172"/>
      <c r="G707" s="172"/>
      <c r="H707" s="172"/>
      <c r="I707" s="172"/>
      <c r="J707" s="172"/>
      <c r="K707" s="7">
        <v>4</v>
      </c>
      <c r="M707" s="7">
        <f>ROUND((SUMPRODUCT((L5:L635=L706)*1, J5:J635,(M5:M635=A707)*1))*A707, 2)</f>
        <v>0</v>
      </c>
    </row>
    <row r="708" spans="1:13" hidden="1" outlineLevel="1" x14ac:dyDescent="0.25">
      <c r="C708" s="176" t="s">
        <v>353</v>
      </c>
      <c r="D708" s="176"/>
      <c r="E708" s="176"/>
      <c r="F708" s="174">
        <f>SUMIF(L5:L635,L708, J5:J635)</f>
        <v>0</v>
      </c>
      <c r="G708" s="174"/>
      <c r="H708" s="174"/>
      <c r="I708" s="174"/>
      <c r="J708" s="174"/>
      <c r="K708" s="7">
        <v>4</v>
      </c>
      <c r="L708" s="7">
        <v>49394</v>
      </c>
    </row>
    <row r="709" spans="1:13" hidden="1" outlineLevel="1" x14ac:dyDescent="0.25">
      <c r="A709" s="7">
        <v>0.2</v>
      </c>
      <c r="C709" s="104" t="str">
        <f>"	- dont T.V.A. à 20% sur " &amp;ROUND((SUMPRODUCT((L5:L635=L708)*1, J5:J635,(M5:M635=A709)*1)), 2)&amp; "€ :"</f>
        <v xml:space="preserve">	- dont T.V.A. à 20% sur 0€ :</v>
      </c>
      <c r="D709" s="104"/>
      <c r="E709" s="104"/>
      <c r="F709" s="172"/>
      <c r="G709" s="172"/>
      <c r="H709" s="172"/>
      <c r="I709" s="172"/>
      <c r="J709" s="172"/>
      <c r="K709" s="7">
        <v>4</v>
      </c>
      <c r="M709" s="7">
        <f>ROUND((SUMPRODUCT((L5:L635=L708)*1, J5:J635,(M5:M635=A709)*1))*A709, 2)</f>
        <v>0</v>
      </c>
    </row>
    <row r="710" spans="1:13" hidden="1" outlineLevel="1" x14ac:dyDescent="0.25">
      <c r="C710" s="176" t="s">
        <v>351</v>
      </c>
      <c r="D710" s="176"/>
      <c r="E710" s="176"/>
      <c r="F710" s="174">
        <f>SUMIF(L5:L635,L710, J5:J635)</f>
        <v>0</v>
      </c>
      <c r="G710" s="174"/>
      <c r="H710" s="174"/>
      <c r="I710" s="174"/>
      <c r="J710" s="174"/>
      <c r="K710" s="7">
        <v>4</v>
      </c>
      <c r="L710" s="7">
        <v>45805</v>
      </c>
    </row>
    <row r="711" spans="1:13" hidden="1" outlineLevel="1" x14ac:dyDescent="0.25">
      <c r="A711" s="7">
        <v>0.2</v>
      </c>
      <c r="C711" s="104" t="str">
        <f>"	- dont T.V.A. à 20% sur " &amp;ROUND((SUMPRODUCT((L5:L635=L710)*1, J5:J635,(M5:M635=A711)*1)), 2)&amp; "€ :"</f>
        <v xml:space="preserve">	- dont T.V.A. à 20% sur 0€ :</v>
      </c>
      <c r="D711" s="104"/>
      <c r="E711" s="104"/>
      <c r="F711" s="172"/>
      <c r="G711" s="172"/>
      <c r="H711" s="172"/>
      <c r="I711" s="172"/>
      <c r="J711" s="172"/>
      <c r="K711" s="7">
        <v>4</v>
      </c>
      <c r="M711" s="7">
        <f>ROUND((SUMPRODUCT((L5:L635=L710)*1, J5:J635,(M5:M635=A711)*1))*A711, 2)</f>
        <v>0</v>
      </c>
    </row>
    <row r="712" spans="1:13" hidden="1" outlineLevel="1" x14ac:dyDescent="0.25">
      <c r="C712" s="176" t="s">
        <v>352</v>
      </c>
      <c r="D712" s="176"/>
      <c r="E712" s="176"/>
      <c r="F712" s="174">
        <f>SUMIF(L5:L635,L712, J5:J635)</f>
        <v>0</v>
      </c>
      <c r="G712" s="174"/>
      <c r="H712" s="174"/>
      <c r="I712" s="174"/>
      <c r="J712" s="174"/>
      <c r="K712" s="7">
        <v>4</v>
      </c>
      <c r="L712" s="7">
        <v>49798</v>
      </c>
    </row>
    <row r="713" spans="1:13" hidden="1" outlineLevel="1" x14ac:dyDescent="0.25">
      <c r="A713" s="7">
        <v>0.2</v>
      </c>
      <c r="C713" s="104" t="str">
        <f>"	- dont T.V.A. à 20% sur " &amp;ROUND((SUMPRODUCT((L5:L635=L712)*1, J5:J635,(M5:M635=A713)*1)), 2)&amp; "€ :"</f>
        <v xml:space="preserve">	- dont T.V.A. à 20% sur 0€ :</v>
      </c>
      <c r="D713" s="104"/>
      <c r="E713" s="104"/>
      <c r="F713" s="172"/>
      <c r="G713" s="172"/>
      <c r="H713" s="172"/>
      <c r="I713" s="172"/>
      <c r="J713" s="172"/>
      <c r="K713" s="7">
        <v>4</v>
      </c>
      <c r="M713" s="7">
        <f>ROUND((SUMPRODUCT((L5:L635=L712)*1, J5:J635,(M5:M635=A713)*1))*A713, 2)</f>
        <v>0</v>
      </c>
    </row>
    <row r="714" spans="1:13" hidden="1" outlineLevel="1" x14ac:dyDescent="0.25">
      <c r="C714" s="176" t="s">
        <v>353</v>
      </c>
      <c r="D714" s="176"/>
      <c r="E714" s="176"/>
      <c r="F714" s="174">
        <f>SUMIF(L5:L635,L714, J5:J635)</f>
        <v>0</v>
      </c>
      <c r="G714" s="174"/>
      <c r="H714" s="174"/>
      <c r="I714" s="174"/>
      <c r="J714" s="174"/>
      <c r="K714" s="7">
        <v>4</v>
      </c>
      <c r="L714" s="7">
        <v>49348</v>
      </c>
    </row>
    <row r="715" spans="1:13" hidden="1" outlineLevel="1" x14ac:dyDescent="0.25">
      <c r="A715" s="7">
        <v>0.2</v>
      </c>
      <c r="C715" s="104" t="str">
        <f>"	- dont T.V.A. à 20% sur " &amp;ROUND((SUMPRODUCT((L5:L635=L714)*1, J5:J635,(M5:M635=A715)*1)), 2)&amp; "€ :"</f>
        <v xml:space="preserve">	- dont T.V.A. à 20% sur 0€ :</v>
      </c>
      <c r="D715" s="104"/>
      <c r="E715" s="104"/>
      <c r="F715" s="172"/>
      <c r="G715" s="172"/>
      <c r="H715" s="172"/>
      <c r="I715" s="172"/>
      <c r="J715" s="172"/>
      <c r="K715" s="7">
        <v>4</v>
      </c>
      <c r="M715" s="7">
        <f>ROUND((SUMPRODUCT((L5:L635=L714)*1, J5:J635,(M5:M635=A715)*1))*A715, 2)</f>
        <v>0</v>
      </c>
    </row>
    <row r="716" spans="1:13" hidden="1" outlineLevel="1" x14ac:dyDescent="0.25">
      <c r="C716" s="176" t="s">
        <v>354</v>
      </c>
      <c r="D716" s="176"/>
      <c r="E716" s="176"/>
      <c r="F716" s="174">
        <f>SUMIF(L5:L635,L716, J5:J635)</f>
        <v>0</v>
      </c>
      <c r="G716" s="174"/>
      <c r="H716" s="174"/>
      <c r="I716" s="174"/>
      <c r="J716" s="174"/>
      <c r="K716" s="7">
        <v>4</v>
      </c>
      <c r="L716" s="7">
        <v>43673</v>
      </c>
    </row>
    <row r="717" spans="1:13" hidden="1" outlineLevel="1" x14ac:dyDescent="0.25">
      <c r="A717" s="7">
        <v>0.2</v>
      </c>
      <c r="C717" s="104" t="str">
        <f>"	- dont T.V.A. à 20% sur " &amp;ROUND((SUMPRODUCT((L5:L635=L716)*1, J5:J635,(M5:M635=A717)*1)), 2)&amp; "€ :"</f>
        <v xml:space="preserve">	- dont T.V.A. à 20% sur 0€ :</v>
      </c>
      <c r="D717" s="104"/>
      <c r="E717" s="104"/>
      <c r="F717" s="172"/>
      <c r="G717" s="172"/>
      <c r="H717" s="172"/>
      <c r="I717" s="172"/>
      <c r="J717" s="172"/>
      <c r="K717" s="7">
        <v>4</v>
      </c>
      <c r="M717" s="7">
        <f>ROUND((SUMPRODUCT((L5:L635=L716)*1, J5:J635,(M5:M635=A717)*1))*A717, 2)</f>
        <v>0</v>
      </c>
    </row>
    <row r="718" spans="1:13" hidden="1" outlineLevel="1" x14ac:dyDescent="0.25">
      <c r="C718" s="176" t="s">
        <v>355</v>
      </c>
      <c r="D718" s="176"/>
      <c r="E718" s="176"/>
      <c r="F718" s="174">
        <f>SUMIF(L5:L635,L718, J5:J635)</f>
        <v>0</v>
      </c>
      <c r="G718" s="174"/>
      <c r="H718" s="174"/>
      <c r="I718" s="174"/>
      <c r="J718" s="174"/>
      <c r="K718" s="7">
        <v>4</v>
      </c>
      <c r="L718" s="7">
        <v>42467</v>
      </c>
    </row>
    <row r="719" spans="1:13" hidden="1" outlineLevel="1" x14ac:dyDescent="0.25">
      <c r="A719" s="7">
        <v>0.2</v>
      </c>
      <c r="C719" s="104" t="str">
        <f>"	- dont T.V.A. à 20% sur " &amp;ROUND((SUMPRODUCT((L5:L635=L718)*1, J5:J635,(M5:M635=A719)*1)), 2)&amp; "€ :"</f>
        <v xml:space="preserve">	- dont T.V.A. à 20% sur 0€ :</v>
      </c>
      <c r="D719" s="104"/>
      <c r="E719" s="104"/>
      <c r="F719" s="172"/>
      <c r="G719" s="172"/>
      <c r="H719" s="172"/>
      <c r="I719" s="172"/>
      <c r="J719" s="172"/>
      <c r="K719" s="7">
        <v>4</v>
      </c>
      <c r="M719" s="7">
        <f>ROUND((SUMPRODUCT((L5:L635=L718)*1, J5:J635,(M5:M635=A719)*1))*A719, 2)</f>
        <v>0</v>
      </c>
    </row>
    <row r="720" spans="1:13" hidden="1" outlineLevel="1" x14ac:dyDescent="0.25">
      <c r="C720" s="176" t="s">
        <v>356</v>
      </c>
      <c r="D720" s="176"/>
      <c r="E720" s="176"/>
      <c r="F720" s="174">
        <f>SUMIF(L5:L635,L720, J5:J635)</f>
        <v>0</v>
      </c>
      <c r="G720" s="174"/>
      <c r="H720" s="174"/>
      <c r="I720" s="174"/>
      <c r="J720" s="174"/>
      <c r="K720" s="7">
        <v>4</v>
      </c>
      <c r="L720" s="7">
        <v>42957</v>
      </c>
    </row>
    <row r="721" spans="1:13" hidden="1" outlineLevel="1" x14ac:dyDescent="0.25">
      <c r="A721" s="7">
        <v>0.2</v>
      </c>
      <c r="C721" s="104" t="str">
        <f>"	- dont T.V.A. à 20% sur " &amp;ROUND((SUMPRODUCT((L5:L635=L720)*1, J5:J635,(M5:M635=A721)*1)), 2)&amp; "€ :"</f>
        <v xml:space="preserve">	- dont T.V.A. à 20% sur 0€ :</v>
      </c>
      <c r="D721" s="104"/>
      <c r="E721" s="104"/>
      <c r="F721" s="172"/>
      <c r="G721" s="172"/>
      <c r="H721" s="172"/>
      <c r="I721" s="172"/>
      <c r="J721" s="172"/>
      <c r="K721" s="7">
        <v>4</v>
      </c>
      <c r="M721" s="7">
        <f>ROUND((SUMPRODUCT((L5:L635=L720)*1, J5:J635,(M5:M635=A721)*1))*A721, 2)</f>
        <v>0</v>
      </c>
    </row>
    <row r="722" spans="1:13" hidden="1" outlineLevel="1" x14ac:dyDescent="0.25">
      <c r="C722" s="176" t="s">
        <v>357</v>
      </c>
      <c r="D722" s="176"/>
      <c r="E722" s="176"/>
      <c r="F722" s="174">
        <f>SUMIF(L5:L635,L722, J5:J635)</f>
        <v>0</v>
      </c>
      <c r="G722" s="174"/>
      <c r="H722" s="174"/>
      <c r="I722" s="174"/>
      <c r="J722" s="174"/>
      <c r="K722" s="7">
        <v>4</v>
      </c>
      <c r="L722" s="7">
        <v>42275</v>
      </c>
    </row>
    <row r="723" spans="1:13" hidden="1" outlineLevel="1" x14ac:dyDescent="0.25">
      <c r="A723" s="7">
        <v>0.2</v>
      </c>
      <c r="C723" s="104" t="str">
        <f>"	- dont T.V.A. à 20% sur " &amp;ROUND((SUMPRODUCT((L5:L635=L722)*1, J5:J635,(M5:M635=A723)*1)), 2)&amp; "€ :"</f>
        <v xml:space="preserve">	- dont T.V.A. à 20% sur 0€ :</v>
      </c>
      <c r="D723" s="104"/>
      <c r="E723" s="104"/>
      <c r="F723" s="172"/>
      <c r="G723" s="172"/>
      <c r="H723" s="172"/>
      <c r="I723" s="172"/>
      <c r="J723" s="172"/>
      <c r="K723" s="7">
        <v>4</v>
      </c>
      <c r="M723" s="7">
        <f>ROUND((SUMPRODUCT((L5:L635=L722)*1, J5:J635,(M5:M635=A723)*1))*A723, 2)</f>
        <v>0</v>
      </c>
    </row>
    <row r="724" spans="1:13" hidden="1" outlineLevel="1" x14ac:dyDescent="0.25">
      <c r="C724" s="176" t="s">
        <v>358</v>
      </c>
      <c r="D724" s="176"/>
      <c r="E724" s="176"/>
      <c r="F724" s="174">
        <f>SUMIF(L5:L635,L724, J5:J635)</f>
        <v>0</v>
      </c>
      <c r="G724" s="174"/>
      <c r="H724" s="174"/>
      <c r="I724" s="174"/>
      <c r="J724" s="174"/>
      <c r="K724" s="7">
        <v>4</v>
      </c>
      <c r="L724" s="7">
        <v>42276</v>
      </c>
    </row>
    <row r="725" spans="1:13" hidden="1" outlineLevel="1" x14ac:dyDescent="0.25">
      <c r="A725" s="7">
        <v>0.2</v>
      </c>
      <c r="C725" s="104" t="str">
        <f>"	- dont T.V.A. à 20% sur " &amp;ROUND((SUMPRODUCT((L5:L635=L724)*1, J5:J635,(M5:M635=A725)*1)), 2)&amp; "€ :"</f>
        <v xml:space="preserve">	- dont T.V.A. à 20% sur 0€ :</v>
      </c>
      <c r="D725" s="104"/>
      <c r="E725" s="104"/>
      <c r="F725" s="172"/>
      <c r="G725" s="172"/>
      <c r="H725" s="172"/>
      <c r="I725" s="172"/>
      <c r="J725" s="172"/>
      <c r="K725" s="7">
        <v>4</v>
      </c>
      <c r="M725" s="7">
        <f>ROUND((SUMPRODUCT((L5:L635=L724)*1, J5:J635,(M5:M635=A725)*1))*A725, 2)</f>
        <v>0</v>
      </c>
    </row>
    <row r="726" spans="1:13" hidden="1" outlineLevel="1" x14ac:dyDescent="0.25">
      <c r="C726" s="176" t="s">
        <v>348</v>
      </c>
      <c r="D726" s="176"/>
      <c r="E726" s="176"/>
      <c r="F726" s="174">
        <f>SUMIF(L5:L635,L726, J5:J635)</f>
        <v>0</v>
      </c>
      <c r="G726" s="174"/>
      <c r="H726" s="174"/>
      <c r="I726" s="174"/>
      <c r="J726" s="174"/>
      <c r="K726" s="7">
        <v>4</v>
      </c>
      <c r="L726" s="7">
        <v>42043</v>
      </c>
    </row>
    <row r="727" spans="1:13" hidden="1" outlineLevel="1" x14ac:dyDescent="0.25">
      <c r="A727" s="7">
        <v>0.2</v>
      </c>
      <c r="C727" s="104" t="str">
        <f>"	- dont T.V.A. à 20% sur " &amp;ROUND((SUMPRODUCT((L5:L635=L726)*1, J5:J635,(M5:M635=A727)*1)), 2)&amp; "€ :"</f>
        <v xml:space="preserve">	- dont T.V.A. à 20% sur 0€ :</v>
      </c>
      <c r="D727" s="104"/>
      <c r="E727" s="104"/>
      <c r="F727" s="172"/>
      <c r="G727" s="172"/>
      <c r="H727" s="172"/>
      <c r="I727" s="172"/>
      <c r="J727" s="172"/>
      <c r="K727" s="7">
        <v>4</v>
      </c>
      <c r="M727" s="7">
        <f>ROUND((SUMPRODUCT((L5:L635=L726)*1, J5:J635,(M5:M635=A727)*1))*A727, 2)</f>
        <v>0</v>
      </c>
    </row>
    <row r="728" spans="1:13" hidden="1" outlineLevel="1" x14ac:dyDescent="0.25">
      <c r="C728" s="176" t="s">
        <v>359</v>
      </c>
      <c r="D728" s="176"/>
      <c r="E728" s="176"/>
      <c r="F728" s="174">
        <f>SUMIF(L5:L635,L728, J5:J635)</f>
        <v>0</v>
      </c>
      <c r="G728" s="174"/>
      <c r="H728" s="174"/>
      <c r="I728" s="174"/>
      <c r="J728" s="174"/>
      <c r="K728" s="7">
        <v>4</v>
      </c>
      <c r="L728" s="7">
        <v>47289</v>
      </c>
    </row>
    <row r="729" spans="1:13" hidden="1" outlineLevel="1" x14ac:dyDescent="0.25">
      <c r="A729" s="7">
        <v>0.2</v>
      </c>
      <c r="C729" s="104" t="str">
        <f>"	- dont T.V.A. à 20% sur " &amp;ROUND((SUMPRODUCT((L5:L635=L728)*1, J5:J635,(M5:M635=A729)*1)), 2)&amp; "€ :"</f>
        <v xml:space="preserve">	- dont T.V.A. à 20% sur 0€ :</v>
      </c>
      <c r="D729" s="104"/>
      <c r="E729" s="104"/>
      <c r="F729" s="172"/>
      <c r="G729" s="172"/>
      <c r="H729" s="172"/>
      <c r="I729" s="172"/>
      <c r="J729" s="172"/>
      <c r="K729" s="7">
        <v>4</v>
      </c>
      <c r="M729" s="7">
        <f>ROUND((SUMPRODUCT((L5:L635=L728)*1, J5:J635,(M5:M635=A729)*1))*A729, 2)</f>
        <v>0</v>
      </c>
    </row>
    <row r="730" spans="1:13" hidden="1" outlineLevel="1" x14ac:dyDescent="0.25">
      <c r="C730" s="176" t="s">
        <v>354</v>
      </c>
      <c r="D730" s="176"/>
      <c r="E730" s="176"/>
      <c r="F730" s="174">
        <f>SUMIF(L5:L635,L730, J5:J635)</f>
        <v>0</v>
      </c>
      <c r="G730" s="174"/>
      <c r="H730" s="174"/>
      <c r="I730" s="174"/>
      <c r="J730" s="174"/>
      <c r="K730" s="7">
        <v>4</v>
      </c>
      <c r="L730" s="7">
        <v>46336</v>
      </c>
    </row>
    <row r="731" spans="1:13" hidden="1" outlineLevel="1" x14ac:dyDescent="0.25">
      <c r="A731" s="7">
        <v>0.2</v>
      </c>
      <c r="C731" s="104" t="str">
        <f>"	- dont T.V.A. à 20% sur " &amp;ROUND((SUMPRODUCT((L5:L635=L730)*1, J5:J635,(M5:M635=A731)*1)), 2)&amp; "€ :"</f>
        <v xml:space="preserve">	- dont T.V.A. à 20% sur 0€ :</v>
      </c>
      <c r="D731" s="104"/>
      <c r="E731" s="104"/>
      <c r="F731" s="172"/>
      <c r="G731" s="172"/>
      <c r="H731" s="172"/>
      <c r="I731" s="172"/>
      <c r="J731" s="172"/>
      <c r="K731" s="7">
        <v>4</v>
      </c>
      <c r="M731" s="7">
        <f>ROUND((SUMPRODUCT((L5:L635=L730)*1, J5:J635,(M5:M635=A731)*1))*A731, 2)</f>
        <v>0</v>
      </c>
    </row>
    <row r="732" spans="1:13" hidden="1" outlineLevel="1" x14ac:dyDescent="0.25">
      <c r="C732" s="176" t="s">
        <v>360</v>
      </c>
      <c r="D732" s="176"/>
      <c r="E732" s="176"/>
      <c r="F732" s="174">
        <f>SUMIF(L5:L635,L732, J5:J635)</f>
        <v>0</v>
      </c>
      <c r="G732" s="174"/>
      <c r="H732" s="174"/>
      <c r="I732" s="174"/>
      <c r="J732" s="174"/>
      <c r="K732" s="7">
        <v>4</v>
      </c>
      <c r="L732" s="7">
        <v>46228</v>
      </c>
    </row>
    <row r="733" spans="1:13" hidden="1" outlineLevel="1" x14ac:dyDescent="0.25">
      <c r="A733" s="7">
        <v>0.2</v>
      </c>
      <c r="C733" s="104" t="str">
        <f>"	- dont T.V.A. à 20% sur " &amp;ROUND((SUMPRODUCT((L5:L635=L732)*1, J5:J635,(M5:M635=A733)*1)), 2)&amp; "€ :"</f>
        <v xml:space="preserve">	- dont T.V.A. à 20% sur 0€ :</v>
      </c>
      <c r="D733" s="104"/>
      <c r="E733" s="104"/>
      <c r="F733" s="172"/>
      <c r="G733" s="172"/>
      <c r="H733" s="172"/>
      <c r="I733" s="172"/>
      <c r="J733" s="172"/>
      <c r="K733" s="7">
        <v>4</v>
      </c>
      <c r="M733" s="7">
        <f>ROUND((SUMPRODUCT((L5:L635=L732)*1, J5:J635,(M5:M635=A733)*1))*A733, 2)</f>
        <v>0</v>
      </c>
    </row>
    <row r="734" spans="1:13" hidden="1" outlineLevel="1" x14ac:dyDescent="0.25">
      <c r="C734" s="176" t="s">
        <v>356</v>
      </c>
      <c r="D734" s="176"/>
      <c r="E734" s="176"/>
      <c r="F734" s="174">
        <f>SUMIF(L5:L635,L734, J5:J635)</f>
        <v>0</v>
      </c>
      <c r="G734" s="174"/>
      <c r="H734" s="174"/>
      <c r="I734" s="174"/>
      <c r="J734" s="174"/>
      <c r="K734" s="7">
        <v>4</v>
      </c>
      <c r="L734" s="7">
        <v>46194</v>
      </c>
    </row>
    <row r="735" spans="1:13" hidden="1" outlineLevel="1" x14ac:dyDescent="0.25">
      <c r="A735" s="7">
        <v>0.2</v>
      </c>
      <c r="C735" s="104" t="str">
        <f>"	- dont T.V.A. à 20% sur " &amp;ROUND((SUMPRODUCT((L5:L635=L734)*1, J5:J635,(M5:M635=A735)*1)), 2)&amp; "€ :"</f>
        <v xml:space="preserve">	- dont T.V.A. à 20% sur 0€ :</v>
      </c>
      <c r="D735" s="104"/>
      <c r="E735" s="104"/>
      <c r="F735" s="172"/>
      <c r="G735" s="172"/>
      <c r="H735" s="172"/>
      <c r="I735" s="172"/>
      <c r="J735" s="172"/>
      <c r="K735" s="7">
        <v>4</v>
      </c>
      <c r="M735" s="7">
        <f>ROUND((SUMPRODUCT((L5:L635=L734)*1, J5:J635,(M5:M635=A735)*1))*A735, 2)</f>
        <v>0</v>
      </c>
    </row>
    <row r="736" spans="1:13" hidden="1" outlineLevel="1" x14ac:dyDescent="0.25">
      <c r="C736" s="176" t="s">
        <v>357</v>
      </c>
      <c r="D736" s="176"/>
      <c r="E736" s="176"/>
      <c r="F736" s="174">
        <f>SUMIF(L5:L635,L736, J5:J635)</f>
        <v>0</v>
      </c>
      <c r="G736" s="174"/>
      <c r="H736" s="174"/>
      <c r="I736" s="174"/>
      <c r="J736" s="174"/>
      <c r="K736" s="7">
        <v>4</v>
      </c>
      <c r="L736" s="7">
        <v>46107</v>
      </c>
    </row>
    <row r="737" spans="1:13" hidden="1" outlineLevel="1" x14ac:dyDescent="0.25">
      <c r="A737" s="7">
        <v>0.2</v>
      </c>
      <c r="C737" s="104" t="str">
        <f>"	- dont T.V.A. à 20% sur " &amp;ROUND((SUMPRODUCT((L5:L635=L736)*1, J5:J635,(M5:M635=A737)*1)), 2)&amp; "€ :"</f>
        <v xml:space="preserve">	- dont T.V.A. à 20% sur 0€ :</v>
      </c>
      <c r="D737" s="104"/>
      <c r="E737" s="104"/>
      <c r="F737" s="172"/>
      <c r="G737" s="172"/>
      <c r="H737" s="172"/>
      <c r="I737" s="172"/>
      <c r="J737" s="172"/>
      <c r="K737" s="7">
        <v>4</v>
      </c>
      <c r="M737" s="7">
        <f>ROUND((SUMPRODUCT((L5:L635=L736)*1, J5:J635,(M5:M635=A737)*1))*A737, 2)</f>
        <v>0</v>
      </c>
    </row>
    <row r="738" spans="1:13" hidden="1" outlineLevel="1" x14ac:dyDescent="0.25">
      <c r="C738" s="176" t="s">
        <v>358</v>
      </c>
      <c r="D738" s="176"/>
      <c r="E738" s="176"/>
      <c r="F738" s="174">
        <f>SUMIF(L5:L635,L738, J5:J635)</f>
        <v>0</v>
      </c>
      <c r="G738" s="174"/>
      <c r="H738" s="174"/>
      <c r="I738" s="174"/>
      <c r="J738" s="174"/>
      <c r="K738" s="7">
        <v>4</v>
      </c>
      <c r="L738" s="7">
        <v>46098</v>
      </c>
    </row>
    <row r="739" spans="1:13" hidden="1" outlineLevel="1" x14ac:dyDescent="0.25">
      <c r="A739" s="7">
        <v>0.2</v>
      </c>
      <c r="C739" s="104" t="str">
        <f>"	- dont T.V.A. à 20% sur " &amp;ROUND((SUMPRODUCT((L5:L635=L738)*1, J5:J635,(M5:M635=A739)*1)), 2)&amp; "€ :"</f>
        <v xml:space="preserve">	- dont T.V.A. à 20% sur 0€ :</v>
      </c>
      <c r="D739" s="104"/>
      <c r="E739" s="104"/>
      <c r="F739" s="172"/>
      <c r="G739" s="172"/>
      <c r="H739" s="172"/>
      <c r="I739" s="172"/>
      <c r="J739" s="172"/>
      <c r="K739" s="7">
        <v>4</v>
      </c>
      <c r="M739" s="7">
        <f>ROUND((SUMPRODUCT((L5:L635=L738)*1, J5:J635,(M5:M635=A739)*1))*A739, 2)</f>
        <v>0</v>
      </c>
    </row>
    <row r="740" spans="1:13" hidden="1" outlineLevel="1" x14ac:dyDescent="0.25">
      <c r="C740" s="176" t="s">
        <v>348</v>
      </c>
      <c r="D740" s="176"/>
      <c r="E740" s="176"/>
      <c r="F740" s="174">
        <f>SUMIF(L5:L635,L740, J5:J635)</f>
        <v>0</v>
      </c>
      <c r="G740" s="174"/>
      <c r="H740" s="174"/>
      <c r="I740" s="174"/>
      <c r="J740" s="174"/>
      <c r="K740" s="7">
        <v>4</v>
      </c>
      <c r="L740" s="7">
        <v>46025</v>
      </c>
    </row>
    <row r="741" spans="1:13" hidden="1" outlineLevel="1" x14ac:dyDescent="0.25">
      <c r="A741" s="7">
        <v>0.2</v>
      </c>
      <c r="C741" s="104" t="str">
        <f>"	- dont T.V.A. à 20% sur " &amp;ROUND((SUMPRODUCT((L5:L635=L740)*1, J5:J635,(M5:M635=A741)*1)), 2)&amp; "€ :"</f>
        <v xml:space="preserve">	- dont T.V.A. à 20% sur 0€ :</v>
      </c>
      <c r="D741" s="104"/>
      <c r="E741" s="104"/>
      <c r="F741" s="172"/>
      <c r="G741" s="172"/>
      <c r="H741" s="172"/>
      <c r="I741" s="172"/>
      <c r="J741" s="172"/>
      <c r="K741" s="7">
        <v>4</v>
      </c>
      <c r="M741" s="7">
        <f>ROUND((SUMPRODUCT((L5:L635=L740)*1, J5:J635,(M5:M635=A741)*1))*A741, 2)</f>
        <v>0</v>
      </c>
    </row>
    <row r="742" spans="1:13" hidden="1" outlineLevel="1" x14ac:dyDescent="0.25">
      <c r="C742" s="176" t="s">
        <v>359</v>
      </c>
      <c r="D742" s="176"/>
      <c r="E742" s="176"/>
      <c r="F742" s="174">
        <f>SUMIF(L5:L635,L742, J5:J635)</f>
        <v>0</v>
      </c>
      <c r="G742" s="174"/>
      <c r="H742" s="174"/>
      <c r="I742" s="174"/>
      <c r="J742" s="174"/>
      <c r="K742" s="7">
        <v>4</v>
      </c>
      <c r="L742" s="7">
        <v>48093</v>
      </c>
    </row>
    <row r="743" spans="1:13" hidden="1" outlineLevel="1" x14ac:dyDescent="0.25">
      <c r="A743" s="7">
        <v>0.2</v>
      </c>
      <c r="C743" s="104" t="str">
        <f>"	- dont T.V.A. à 20% sur " &amp;ROUND((SUMPRODUCT((L5:L635=L742)*1, J5:J635,(M5:M635=A743)*1)), 2)&amp; "€ :"</f>
        <v xml:space="preserve">	- dont T.V.A. à 20% sur 0€ :</v>
      </c>
      <c r="D743" s="104"/>
      <c r="E743" s="104"/>
      <c r="F743" s="172"/>
      <c r="G743" s="172"/>
      <c r="H743" s="172"/>
      <c r="I743" s="172"/>
      <c r="J743" s="172"/>
      <c r="K743" s="7">
        <v>4</v>
      </c>
      <c r="M743" s="7">
        <f>ROUND((SUMPRODUCT((L5:L635=L742)*1, J5:J635,(M5:M635=A743)*1))*A743, 2)</f>
        <v>0</v>
      </c>
    </row>
    <row r="744" spans="1:13" hidden="1" outlineLevel="1" x14ac:dyDescent="0.25">
      <c r="C744" s="176" t="s">
        <v>361</v>
      </c>
      <c r="D744" s="176"/>
      <c r="E744" s="176"/>
      <c r="F744" s="174">
        <f>SUMIF(L5:L635,L744, J5:J635)</f>
        <v>0</v>
      </c>
      <c r="G744" s="174"/>
      <c r="H744" s="174"/>
      <c r="I744" s="174"/>
      <c r="J744" s="174"/>
      <c r="K744" s="7">
        <v>4</v>
      </c>
      <c r="L744" s="7">
        <v>45139</v>
      </c>
    </row>
    <row r="745" spans="1:13" hidden="1" x14ac:dyDescent="0.25">
      <c r="A745" s="7">
        <v>0.2</v>
      </c>
      <c r="C745" s="104" t="str">
        <f>"	- dont T.V.A. à 20% sur " &amp;ROUND((SUMPRODUCT((L5:L635=L744)*1, J5:J635,(M5:M635=A745)*1)), 2)&amp; "€ :"</f>
        <v xml:space="preserve">	- dont T.V.A. à 20% sur 0€ :</v>
      </c>
      <c r="D745" s="104"/>
      <c r="E745" s="104"/>
      <c r="F745" s="172"/>
      <c r="G745" s="172"/>
      <c r="H745" s="172"/>
      <c r="I745" s="172"/>
      <c r="J745" s="172"/>
      <c r="K745" s="7">
        <v>4</v>
      </c>
      <c r="M745" s="7">
        <f>ROUND((SUMPRODUCT((L5:L635=L744)*1, J5:J635,(M5:M635=A745)*1))*A745, 2)</f>
        <v>0</v>
      </c>
    </row>
    <row r="746" spans="1:13" ht="15" customHeight="1" x14ac:dyDescent="0.25">
      <c r="C746" s="125" t="s">
        <v>362</v>
      </c>
      <c r="D746" s="125"/>
      <c r="E746" s="125"/>
      <c r="F746" s="126"/>
      <c r="G746" s="126"/>
      <c r="H746" s="126"/>
      <c r="I746" s="126"/>
      <c r="J746" s="126"/>
    </row>
    <row r="747" spans="1:13" x14ac:dyDescent="0.25">
      <c r="C747" s="173" t="s">
        <v>336</v>
      </c>
      <c r="D747" s="173"/>
      <c r="E747" s="173"/>
      <c r="F747" s="174">
        <f>SUM(F682:F745)</f>
        <v>0</v>
      </c>
      <c r="G747" s="174"/>
      <c r="H747" s="174"/>
      <c r="I747" s="174"/>
      <c r="J747" s="174"/>
    </row>
    <row r="748" spans="1:13" x14ac:dyDescent="0.25">
      <c r="C748" s="173" t="s">
        <v>337</v>
      </c>
      <c r="D748" s="173"/>
      <c r="E748" s="173"/>
      <c r="F748" s="174">
        <f>SUM(M682:M745)</f>
        <v>0</v>
      </c>
      <c r="G748" s="174"/>
      <c r="H748" s="174"/>
      <c r="I748" s="174"/>
      <c r="J748" s="174"/>
    </row>
    <row r="749" spans="1:13" x14ac:dyDescent="0.25">
      <c r="C749" s="173" t="s">
        <v>338</v>
      </c>
      <c r="D749" s="173"/>
      <c r="E749" s="173"/>
      <c r="F749" s="174">
        <f>SUM(F747:F748)</f>
        <v>0</v>
      </c>
      <c r="G749" s="174"/>
      <c r="H749" s="174"/>
      <c r="I749" s="174"/>
      <c r="J749" s="174"/>
    </row>
    <row r="750" spans="1:13" ht="15" customHeight="1" collapsed="1" x14ac:dyDescent="0.25">
      <c r="C750" s="118" t="s">
        <v>363</v>
      </c>
      <c r="D750" s="118"/>
      <c r="E750" s="118"/>
      <c r="F750" s="101"/>
      <c r="G750" s="101"/>
      <c r="H750" s="101"/>
      <c r="I750" s="101"/>
      <c r="J750" s="101"/>
      <c r="L750" s="7">
        <v>5</v>
      </c>
    </row>
    <row r="751" spans="1:13" hidden="1" outlineLevel="1" x14ac:dyDescent="0.25">
      <c r="C751" s="176" t="s">
        <v>364</v>
      </c>
      <c r="D751" s="176"/>
      <c r="E751" s="176"/>
      <c r="F751" s="174">
        <f>SUMIF(L5:L635,L751, J5:J635)</f>
        <v>0</v>
      </c>
      <c r="G751" s="174"/>
      <c r="H751" s="174"/>
      <c r="I751" s="174"/>
      <c r="J751" s="174"/>
      <c r="K751" s="7">
        <v>5</v>
      </c>
      <c r="L751" s="7">
        <v>54339</v>
      </c>
    </row>
    <row r="752" spans="1:13" hidden="1" outlineLevel="1" x14ac:dyDescent="0.25">
      <c r="A752" s="7">
        <v>0.2</v>
      </c>
      <c r="C752" s="104" t="str">
        <f>"	- dont T.V.A. à 20% sur " &amp;ROUND((SUMPRODUCT((L5:L635=L751)*1, J5:J635,(M5:M635=A752)*1)), 2)&amp; "€ :"</f>
        <v xml:space="preserve">	- dont T.V.A. à 20% sur 0€ :</v>
      </c>
      <c r="D752" s="104"/>
      <c r="E752" s="104"/>
      <c r="F752" s="172"/>
      <c r="G752" s="172"/>
      <c r="H752" s="172"/>
      <c r="I752" s="172"/>
      <c r="J752" s="172"/>
      <c r="K752" s="7">
        <v>5</v>
      </c>
      <c r="M752" s="7">
        <f>ROUND((SUMPRODUCT((L5:L635=L751)*1, J5:J635,(M5:M635=A752)*1))*A752, 2)</f>
        <v>0</v>
      </c>
    </row>
    <row r="753" spans="1:13" hidden="1" outlineLevel="1" x14ac:dyDescent="0.25">
      <c r="C753" s="176" t="s">
        <v>365</v>
      </c>
      <c r="D753" s="176"/>
      <c r="E753" s="176"/>
      <c r="F753" s="174">
        <f>SUMIF(L5:L635,L753, J5:J635)</f>
        <v>0</v>
      </c>
      <c r="G753" s="174"/>
      <c r="H753" s="174"/>
      <c r="I753" s="174"/>
      <c r="J753" s="174"/>
      <c r="K753" s="7">
        <v>5</v>
      </c>
      <c r="L753" s="7">
        <v>53026</v>
      </c>
    </row>
    <row r="754" spans="1:13" hidden="1" x14ac:dyDescent="0.25">
      <c r="A754" s="7">
        <v>0.2</v>
      </c>
      <c r="C754" s="104" t="str">
        <f>"	- dont T.V.A. à 20% sur " &amp;ROUND((SUMPRODUCT((L5:L635=L753)*1, J5:J635,(M5:M635=A754)*1)), 2)&amp; "€ :"</f>
        <v xml:space="preserve">	- dont T.V.A. à 20% sur 0€ :</v>
      </c>
      <c r="D754" s="104"/>
      <c r="E754" s="104"/>
      <c r="F754" s="172"/>
      <c r="G754" s="172"/>
      <c r="H754" s="172"/>
      <c r="I754" s="172"/>
      <c r="J754" s="172"/>
      <c r="K754" s="7">
        <v>5</v>
      </c>
      <c r="M754" s="7">
        <f>ROUND((SUMPRODUCT((L5:L635=L753)*1, J5:J635,(M5:M635=A754)*1))*A754, 2)</f>
        <v>0</v>
      </c>
    </row>
    <row r="755" spans="1:13" ht="15" customHeight="1" x14ac:dyDescent="0.25">
      <c r="C755" s="125" t="s">
        <v>366</v>
      </c>
      <c r="D755" s="125"/>
      <c r="E755" s="125"/>
      <c r="F755" s="126"/>
      <c r="G755" s="126"/>
      <c r="H755" s="126"/>
      <c r="I755" s="126"/>
      <c r="J755" s="126"/>
    </row>
    <row r="756" spans="1:13" x14ac:dyDescent="0.25">
      <c r="C756" s="173" t="s">
        <v>336</v>
      </c>
      <c r="D756" s="173"/>
      <c r="E756" s="173"/>
      <c r="F756" s="174">
        <f>SUM(F751:F754)</f>
        <v>0</v>
      </c>
      <c r="G756" s="174"/>
      <c r="H756" s="174"/>
      <c r="I756" s="174"/>
      <c r="J756" s="174"/>
    </row>
    <row r="757" spans="1:13" x14ac:dyDescent="0.25">
      <c r="C757" s="173" t="s">
        <v>337</v>
      </c>
      <c r="D757" s="173"/>
      <c r="E757" s="173"/>
      <c r="F757" s="174">
        <f>SUM(M751:M754)</f>
        <v>0</v>
      </c>
      <c r="G757" s="174"/>
      <c r="H757" s="174"/>
      <c r="I757" s="174"/>
      <c r="J757" s="174"/>
    </row>
    <row r="758" spans="1:13" x14ac:dyDescent="0.25">
      <c r="C758" s="173" t="s">
        <v>338</v>
      </c>
      <c r="D758" s="173"/>
      <c r="E758" s="173"/>
      <c r="F758" s="174">
        <f>SUM(F756:F757)</f>
        <v>0</v>
      </c>
      <c r="G758" s="174"/>
      <c r="H758" s="174"/>
      <c r="I758" s="174"/>
      <c r="J758" s="174"/>
    </row>
    <row r="760" spans="1:13" ht="56.65" customHeight="1" x14ac:dyDescent="0.25">
      <c r="F760" s="175" t="s">
        <v>367</v>
      </c>
      <c r="G760" s="175"/>
      <c r="H760" s="175"/>
      <c r="I760" s="175"/>
      <c r="J760" s="175"/>
    </row>
    <row r="762" spans="1:13" ht="85.15" customHeight="1" x14ac:dyDescent="0.25">
      <c r="C762" s="155" t="s">
        <v>368</v>
      </c>
      <c r="D762" s="155"/>
      <c r="F762" s="155" t="s">
        <v>369</v>
      </c>
      <c r="G762" s="155"/>
      <c r="H762" s="155"/>
      <c r="I762" s="155"/>
      <c r="J762" s="155"/>
    </row>
    <row r="763" spans="1:13" x14ac:dyDescent="0.25">
      <c r="C763" s="156"/>
      <c r="D763" s="156"/>
      <c r="E763" s="156"/>
      <c r="F763" s="156"/>
      <c r="G763" s="156"/>
      <c r="H763" s="156"/>
      <c r="I763" s="156"/>
      <c r="J763" s="156"/>
    </row>
  </sheetData>
  <sheetProtection algorithmName="SHA-512" hashValue="BTB1rkGRY3EtABrN2fWBt8BcYsFBCGkaIFZ9BqhlJqDcCxBLCVltyyey7it1vR/FUzfuQJoaEYOe8Pd6yrIhvA==" saltValue="1iJl+n/LP99qFYkx8g2eKQ==" spinCount="100000" sheet="1" objects="1" scenarios="1"/>
  <mergeCells count="465">
    <mergeCell ref="C3:E3"/>
    <mergeCell ref="C9:E9"/>
    <mergeCell ref="C13:E13"/>
    <mergeCell ref="C17:I17"/>
    <mergeCell ref="C20:E20"/>
    <mergeCell ref="C24:I24"/>
    <mergeCell ref="C25:E25"/>
    <mergeCell ref="C28:E28"/>
    <mergeCell ref="C29:E29"/>
    <mergeCell ref="C30:E30"/>
    <mergeCell ref="C32:I32"/>
    <mergeCell ref="C34:I34"/>
    <mergeCell ref="C35:E35"/>
    <mergeCell ref="C36:I36"/>
    <mergeCell ref="C37:E37"/>
    <mergeCell ref="C38:I38"/>
    <mergeCell ref="C42:E42"/>
    <mergeCell ref="C43:I43"/>
    <mergeCell ref="C44:E44"/>
    <mergeCell ref="C45:I45"/>
    <mergeCell ref="C46:E46"/>
    <mergeCell ref="C47:I47"/>
    <mergeCell ref="C50:E50"/>
    <mergeCell ref="C51:I51"/>
    <mergeCell ref="C54:E54"/>
    <mergeCell ref="C55:I55"/>
    <mergeCell ref="C56:E56"/>
    <mergeCell ref="C57:I57"/>
    <mergeCell ref="C58:E58"/>
    <mergeCell ref="C59:I59"/>
    <mergeCell ref="C60:E60"/>
    <mergeCell ref="C61:I61"/>
    <mergeCell ref="C62:E62"/>
    <mergeCell ref="C81:E81"/>
    <mergeCell ref="C82:E82"/>
    <mergeCell ref="C86:I86"/>
    <mergeCell ref="C89:I89"/>
    <mergeCell ref="C90:E90"/>
    <mergeCell ref="C91:I91"/>
    <mergeCell ref="C107:E107"/>
    <mergeCell ref="C108:I108"/>
    <mergeCell ref="C65:E65"/>
    <mergeCell ref="C69:I69"/>
    <mergeCell ref="C70:I70"/>
    <mergeCell ref="C71:E71"/>
    <mergeCell ref="C74:E74"/>
    <mergeCell ref="C76:I76"/>
    <mergeCell ref="C77:I77"/>
    <mergeCell ref="C78:E78"/>
    <mergeCell ref="C137:E137"/>
    <mergeCell ref="C138:I138"/>
    <mergeCell ref="C141:E141"/>
    <mergeCell ref="C142:I142"/>
    <mergeCell ref="C148:E148"/>
    <mergeCell ref="C149:I149"/>
    <mergeCell ref="C152:E152"/>
    <mergeCell ref="C155:I155"/>
    <mergeCell ref="C111:E111"/>
    <mergeCell ref="C112:I112"/>
    <mergeCell ref="C115:E115"/>
    <mergeCell ref="C116:I116"/>
    <mergeCell ref="C122:E122"/>
    <mergeCell ref="C125:I125"/>
    <mergeCell ref="C133:E133"/>
    <mergeCell ref="C134:I134"/>
    <mergeCell ref="C163:E163"/>
    <mergeCell ref="C164:I164"/>
    <mergeCell ref="C166:E166"/>
    <mergeCell ref="C167:I167"/>
    <mergeCell ref="C169:E169"/>
    <mergeCell ref="C170:I170"/>
    <mergeCell ref="C176:E176"/>
    <mergeCell ref="C177:I177"/>
    <mergeCell ref="C179:E179"/>
    <mergeCell ref="C181:E181"/>
    <mergeCell ref="C182:I182"/>
    <mergeCell ref="C184:E184"/>
    <mergeCell ref="C185:I185"/>
    <mergeCell ref="C187:E187"/>
    <mergeCell ref="C188:I188"/>
    <mergeCell ref="C190:E190"/>
    <mergeCell ref="C192:I192"/>
    <mergeCell ref="C198:E198"/>
    <mergeCell ref="C217:E217"/>
    <mergeCell ref="C218:I218"/>
    <mergeCell ref="C221:E221"/>
    <mergeCell ref="C222:I222"/>
    <mergeCell ref="C227:E227"/>
    <mergeCell ref="C230:E230"/>
    <mergeCell ref="C233:I233"/>
    <mergeCell ref="C235:I235"/>
    <mergeCell ref="C199:I199"/>
    <mergeCell ref="C201:E201"/>
    <mergeCell ref="C206:I206"/>
    <mergeCell ref="C207:I207"/>
    <mergeCell ref="C208:E208"/>
    <mergeCell ref="C212:I212"/>
    <mergeCell ref="C213:I213"/>
    <mergeCell ref="C236:E236"/>
    <mergeCell ref="C237:I237"/>
    <mergeCell ref="C244:E244"/>
    <mergeCell ref="C245:I245"/>
    <mergeCell ref="C253:E253"/>
    <mergeCell ref="C254:I254"/>
    <mergeCell ref="C257:E257"/>
    <mergeCell ref="C258:I258"/>
    <mergeCell ref="C259:E259"/>
    <mergeCell ref="C290:E290"/>
    <mergeCell ref="C291:I291"/>
    <mergeCell ref="C292:E292"/>
    <mergeCell ref="C294:I294"/>
    <mergeCell ref="C295:E295"/>
    <mergeCell ref="C301:E301"/>
    <mergeCell ref="C302:I302"/>
    <mergeCell ref="C303:I303"/>
    <mergeCell ref="C260:I260"/>
    <mergeCell ref="C267:E267"/>
    <mergeCell ref="C268:I268"/>
    <mergeCell ref="C270:E270"/>
    <mergeCell ref="C271:I271"/>
    <mergeCell ref="C276:E276"/>
    <mergeCell ref="C277:I277"/>
    <mergeCell ref="C284:E284"/>
    <mergeCell ref="C285:I285"/>
    <mergeCell ref="C307:E307"/>
    <mergeCell ref="C309:E309"/>
    <mergeCell ref="C310:I310"/>
    <mergeCell ref="C312:I312"/>
    <mergeCell ref="C313:E313"/>
    <mergeCell ref="C314:I314"/>
    <mergeCell ref="C321:E321"/>
    <mergeCell ref="C322:I322"/>
    <mergeCell ref="C330:E330"/>
    <mergeCell ref="C331:I331"/>
    <mergeCell ref="C334:E334"/>
    <mergeCell ref="C335:I335"/>
    <mergeCell ref="C336:E336"/>
    <mergeCell ref="C337:I337"/>
    <mergeCell ref="C344:E344"/>
    <mergeCell ref="C345:I345"/>
    <mergeCell ref="C347:E347"/>
    <mergeCell ref="C348:I348"/>
    <mergeCell ref="C375:E375"/>
    <mergeCell ref="C378:I378"/>
    <mergeCell ref="C379:I379"/>
    <mergeCell ref="C380:E380"/>
    <mergeCell ref="C383:E383"/>
    <mergeCell ref="C387:I387"/>
    <mergeCell ref="C388:I388"/>
    <mergeCell ref="C353:E353"/>
    <mergeCell ref="C354:I354"/>
    <mergeCell ref="C361:E361"/>
    <mergeCell ref="C362:I362"/>
    <mergeCell ref="C367:E367"/>
    <mergeCell ref="C368:I368"/>
    <mergeCell ref="C369:E369"/>
    <mergeCell ref="C370:I370"/>
    <mergeCell ref="C371:E371"/>
    <mergeCell ref="C413:I413"/>
    <mergeCell ref="C414:I414"/>
    <mergeCell ref="C415:E415"/>
    <mergeCell ref="C421:I421"/>
    <mergeCell ref="C422:E422"/>
    <mergeCell ref="C426:I426"/>
    <mergeCell ref="C392:E392"/>
    <mergeCell ref="C393:I393"/>
    <mergeCell ref="C395:E395"/>
    <mergeCell ref="C399:E399"/>
    <mergeCell ref="C403:I403"/>
    <mergeCell ref="C404:E404"/>
    <mergeCell ref="C440:I440"/>
    <mergeCell ref="C441:E441"/>
    <mergeCell ref="C444:E444"/>
    <mergeCell ref="C451:I451"/>
    <mergeCell ref="C452:E452"/>
    <mergeCell ref="C453:I453"/>
    <mergeCell ref="C454:E454"/>
    <mergeCell ref="C455:I455"/>
    <mergeCell ref="C427:E427"/>
    <mergeCell ref="C429:E429"/>
    <mergeCell ref="C431:I431"/>
    <mergeCell ref="C432:E432"/>
    <mergeCell ref="C434:E434"/>
    <mergeCell ref="C436:I436"/>
    <mergeCell ref="C437:E437"/>
    <mergeCell ref="C438:I438"/>
    <mergeCell ref="C439:E439"/>
    <mergeCell ref="C456:E456"/>
    <mergeCell ref="C458:E458"/>
    <mergeCell ref="C462:I462"/>
    <mergeCell ref="C463:E463"/>
    <mergeCell ref="C464:I464"/>
    <mergeCell ref="C465:E465"/>
    <mergeCell ref="C466:I466"/>
    <mergeCell ref="C467:E467"/>
    <mergeCell ref="C468:I468"/>
    <mergeCell ref="C469:E469"/>
    <mergeCell ref="C471:E471"/>
    <mergeCell ref="C475:I475"/>
    <mergeCell ref="C476:E476"/>
    <mergeCell ref="C477:I477"/>
    <mergeCell ref="C478:E478"/>
    <mergeCell ref="C479:I479"/>
    <mergeCell ref="C480:E480"/>
    <mergeCell ref="C482:E482"/>
    <mergeCell ref="C502:I502"/>
    <mergeCell ref="C503:E503"/>
    <mergeCell ref="C508:E508"/>
    <mergeCell ref="C511:I511"/>
    <mergeCell ref="C512:I512"/>
    <mergeCell ref="C513:E513"/>
    <mergeCell ref="C516:E516"/>
    <mergeCell ref="C484:I484"/>
    <mergeCell ref="C485:E485"/>
    <mergeCell ref="C490:E490"/>
    <mergeCell ref="C491:E491"/>
    <mergeCell ref="C494:I494"/>
    <mergeCell ref="C495:I495"/>
    <mergeCell ref="C498:E498"/>
    <mergeCell ref="C500:E500"/>
    <mergeCell ref="C517:E517"/>
    <mergeCell ref="C519:I519"/>
    <mergeCell ref="C520:I520"/>
    <mergeCell ref="C521:E521"/>
    <mergeCell ref="C522:I522"/>
    <mergeCell ref="C524:E524"/>
    <mergeCell ref="C527:E527"/>
    <mergeCell ref="C528:E528"/>
    <mergeCell ref="C532:I532"/>
    <mergeCell ref="C552:E552"/>
    <mergeCell ref="C556:I556"/>
    <mergeCell ref="C557:I557"/>
    <mergeCell ref="C558:E558"/>
    <mergeCell ref="C562:I562"/>
    <mergeCell ref="C563:I563"/>
    <mergeCell ref="C566:E566"/>
    <mergeCell ref="C533:I533"/>
    <mergeCell ref="C534:E534"/>
    <mergeCell ref="C535:I535"/>
    <mergeCell ref="C543:E543"/>
    <mergeCell ref="C544:I544"/>
    <mergeCell ref="C546:E546"/>
    <mergeCell ref="C547:I547"/>
    <mergeCell ref="C549:E549"/>
    <mergeCell ref="C550:I550"/>
    <mergeCell ref="C588:I588"/>
    <mergeCell ref="C592:E592"/>
    <mergeCell ref="C593:I593"/>
    <mergeCell ref="C597:E597"/>
    <mergeCell ref="C598:I598"/>
    <mergeCell ref="C599:E599"/>
    <mergeCell ref="C600:I600"/>
    <mergeCell ref="C602:E602"/>
    <mergeCell ref="C567:I567"/>
    <mergeCell ref="C570:E570"/>
    <mergeCell ref="C571:I571"/>
    <mergeCell ref="C575:E575"/>
    <mergeCell ref="C578:E578"/>
    <mergeCell ref="C581:I581"/>
    <mergeCell ref="C582:I582"/>
    <mergeCell ref="C587:E587"/>
    <mergeCell ref="C608:I608"/>
    <mergeCell ref="C609:I609"/>
    <mergeCell ref="C614:E614"/>
    <mergeCell ref="C615:I615"/>
    <mergeCell ref="C619:E619"/>
    <mergeCell ref="C620:I620"/>
    <mergeCell ref="C624:E624"/>
    <mergeCell ref="C625:I625"/>
    <mergeCell ref="C626:E626"/>
    <mergeCell ref="C627:I627"/>
    <mergeCell ref="C629:E629"/>
    <mergeCell ref="C635:J635"/>
    <mergeCell ref="C637:J637"/>
    <mergeCell ref="F638:J638"/>
    <mergeCell ref="C638:E638"/>
    <mergeCell ref="F639:J639"/>
    <mergeCell ref="C639:E639"/>
    <mergeCell ref="F640:J640"/>
    <mergeCell ref="C640:E640"/>
    <mergeCell ref="F641:J641"/>
    <mergeCell ref="C641:E641"/>
    <mergeCell ref="F642:J642"/>
    <mergeCell ref="C642:E642"/>
    <mergeCell ref="F643:J643"/>
    <mergeCell ref="C643:E643"/>
    <mergeCell ref="F644:J644"/>
    <mergeCell ref="C644:E644"/>
    <mergeCell ref="F645:J645"/>
    <mergeCell ref="C645:E645"/>
    <mergeCell ref="F646:J646"/>
    <mergeCell ref="C646:E646"/>
    <mergeCell ref="F647:J647"/>
    <mergeCell ref="C647:E647"/>
    <mergeCell ref="F648:J648"/>
    <mergeCell ref="C648:E648"/>
    <mergeCell ref="F649:J649"/>
    <mergeCell ref="C649:E649"/>
    <mergeCell ref="F650:J650"/>
    <mergeCell ref="C650:E650"/>
    <mergeCell ref="F651:J651"/>
    <mergeCell ref="C651:E651"/>
    <mergeCell ref="F652:J652"/>
    <mergeCell ref="C652:E652"/>
    <mergeCell ref="F653:J653"/>
    <mergeCell ref="C653:E653"/>
    <mergeCell ref="F654:J654"/>
    <mergeCell ref="C654:E654"/>
    <mergeCell ref="F655:J655"/>
    <mergeCell ref="C655:E655"/>
    <mergeCell ref="C662:J662"/>
    <mergeCell ref="C663:J663"/>
    <mergeCell ref="C664:J664"/>
    <mergeCell ref="C666:J666"/>
    <mergeCell ref="C668:E668"/>
    <mergeCell ref="F668:J668"/>
    <mergeCell ref="F669:J669"/>
    <mergeCell ref="C656:E656"/>
    <mergeCell ref="C657:J657"/>
    <mergeCell ref="C658:E658"/>
    <mergeCell ref="F658:J658"/>
    <mergeCell ref="C659:E659"/>
    <mergeCell ref="F659:J659"/>
    <mergeCell ref="C660:E660"/>
    <mergeCell ref="F660:J660"/>
    <mergeCell ref="C661:J661"/>
    <mergeCell ref="F676:J676"/>
    <mergeCell ref="C678:E678"/>
    <mergeCell ref="F678:J678"/>
    <mergeCell ref="C679:E679"/>
    <mergeCell ref="F679:J679"/>
    <mergeCell ref="C680:E680"/>
    <mergeCell ref="F680:J680"/>
    <mergeCell ref="C671:E671"/>
    <mergeCell ref="F671:J671"/>
    <mergeCell ref="C672:E672"/>
    <mergeCell ref="F672:J672"/>
    <mergeCell ref="C673:E673"/>
    <mergeCell ref="F673:J673"/>
    <mergeCell ref="C675:E675"/>
    <mergeCell ref="F675:J675"/>
    <mergeCell ref="C682:E682"/>
    <mergeCell ref="F682:J682"/>
    <mergeCell ref="F683:J683"/>
    <mergeCell ref="C684:E684"/>
    <mergeCell ref="F684:J684"/>
    <mergeCell ref="F685:J685"/>
    <mergeCell ref="C686:E686"/>
    <mergeCell ref="F686:J686"/>
    <mergeCell ref="F687:J687"/>
    <mergeCell ref="C688:E688"/>
    <mergeCell ref="F688:J688"/>
    <mergeCell ref="F689:J689"/>
    <mergeCell ref="C690:E690"/>
    <mergeCell ref="F690:J690"/>
    <mergeCell ref="F691:J691"/>
    <mergeCell ref="C692:E692"/>
    <mergeCell ref="F692:J692"/>
    <mergeCell ref="F693:J693"/>
    <mergeCell ref="C694:E694"/>
    <mergeCell ref="F694:J694"/>
    <mergeCell ref="F695:J695"/>
    <mergeCell ref="C696:E696"/>
    <mergeCell ref="F696:J696"/>
    <mergeCell ref="F697:J697"/>
    <mergeCell ref="C698:E698"/>
    <mergeCell ref="F698:J698"/>
    <mergeCell ref="F699:J699"/>
    <mergeCell ref="C700:E700"/>
    <mergeCell ref="F700:J700"/>
    <mergeCell ref="F701:J701"/>
    <mergeCell ref="C702:E702"/>
    <mergeCell ref="F702:J702"/>
    <mergeCell ref="F703:J703"/>
    <mergeCell ref="C704:E704"/>
    <mergeCell ref="F704:J704"/>
    <mergeCell ref="F705:J705"/>
    <mergeCell ref="C706:E706"/>
    <mergeCell ref="F706:J706"/>
    <mergeCell ref="F707:J707"/>
    <mergeCell ref="C708:E708"/>
    <mergeCell ref="F708:J708"/>
    <mergeCell ref="F709:J709"/>
    <mergeCell ref="C710:E710"/>
    <mergeCell ref="F710:J710"/>
    <mergeCell ref="F711:J711"/>
    <mergeCell ref="C712:E712"/>
    <mergeCell ref="F712:J712"/>
    <mergeCell ref="F713:J713"/>
    <mergeCell ref="C714:E714"/>
    <mergeCell ref="F714:J714"/>
    <mergeCell ref="F715:J715"/>
    <mergeCell ref="C716:E716"/>
    <mergeCell ref="F716:J716"/>
    <mergeCell ref="F717:J717"/>
    <mergeCell ref="C718:E718"/>
    <mergeCell ref="F718:J718"/>
    <mergeCell ref="F719:J719"/>
    <mergeCell ref="C720:E720"/>
    <mergeCell ref="F720:J720"/>
    <mergeCell ref="F721:J721"/>
    <mergeCell ref="C722:E722"/>
    <mergeCell ref="F722:J722"/>
    <mergeCell ref="F723:J723"/>
    <mergeCell ref="C724:E724"/>
    <mergeCell ref="F724:J724"/>
    <mergeCell ref="F725:J725"/>
    <mergeCell ref="C726:E726"/>
    <mergeCell ref="F726:J726"/>
    <mergeCell ref="F727:J727"/>
    <mergeCell ref="C728:E728"/>
    <mergeCell ref="F728:J728"/>
    <mergeCell ref="F729:J729"/>
    <mergeCell ref="C730:E730"/>
    <mergeCell ref="F730:J730"/>
    <mergeCell ref="F731:J731"/>
    <mergeCell ref="C732:E732"/>
    <mergeCell ref="F732:J732"/>
    <mergeCell ref="F733:J733"/>
    <mergeCell ref="C734:E734"/>
    <mergeCell ref="F734:J734"/>
    <mergeCell ref="F735:J735"/>
    <mergeCell ref="C736:E736"/>
    <mergeCell ref="F736:J736"/>
    <mergeCell ref="F737:J737"/>
    <mergeCell ref="C738:E738"/>
    <mergeCell ref="F738:J738"/>
    <mergeCell ref="F739:J739"/>
    <mergeCell ref="C740:E740"/>
    <mergeCell ref="F740:J740"/>
    <mergeCell ref="F741:J741"/>
    <mergeCell ref="C753:E753"/>
    <mergeCell ref="F753:J753"/>
    <mergeCell ref="C742:E742"/>
    <mergeCell ref="F742:J742"/>
    <mergeCell ref="F743:J743"/>
    <mergeCell ref="C744:E744"/>
    <mergeCell ref="F744:J744"/>
    <mergeCell ref="F745:J745"/>
    <mergeCell ref="C747:E747"/>
    <mergeCell ref="F747:J747"/>
    <mergeCell ref="C762:D762"/>
    <mergeCell ref="F762:J762"/>
    <mergeCell ref="C763:J763"/>
    <mergeCell ref="C4:I4"/>
    <mergeCell ref="C22:I22"/>
    <mergeCell ref="C66:I66"/>
    <mergeCell ref="C407:I407"/>
    <mergeCell ref="C492:I492"/>
    <mergeCell ref="C507:I507"/>
    <mergeCell ref="F754:J754"/>
    <mergeCell ref="C756:E756"/>
    <mergeCell ref="F756:J756"/>
    <mergeCell ref="C757:E757"/>
    <mergeCell ref="F757:J757"/>
    <mergeCell ref="C758:E758"/>
    <mergeCell ref="F758:J758"/>
    <mergeCell ref="F760:J760"/>
    <mergeCell ref="C748:E748"/>
    <mergeCell ref="F748:J748"/>
    <mergeCell ref="C749:E749"/>
    <mergeCell ref="F749:J749"/>
    <mergeCell ref="C751:E751"/>
    <mergeCell ref="F751:J751"/>
    <mergeCell ref="F752:J752"/>
  </mergeCells>
  <pageMargins left="0.55118110236219997" right="0.55118110236219997" top="0.55118110236219997" bottom="0.55118110236219997" header="0.23622047244093999" footer="0.23622047244093999"/>
  <pageSetup paperSize="9" scale="90" fitToHeight="0" orientation="portrait" r:id="rId1"/>
  <headerFooter>
    <oddHeader>&amp;L 25026 - PALAIS ROYAL - COMÉDIE FRANÇAISE - RESTAURATION DU FOYER PIERRE DUX
 &amp;RPRO-DCE  
DPGF -  LOT 2 RESTAURATION DE DÉCORS - STAFF - STUC MARBRE - PEINTURE DÉCORATIVE - DORURE</oddHeader>
    <oddFooter>&amp;L 2BDM Architectes C. BOTTINEAU ACMH&amp;RPage &amp;P/&amp;N</oddFooter>
  </headerFooter>
  <rowBreaks count="2" manualBreakCount="2">
    <brk id="634" max="16383" man="1"/>
    <brk id="6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13" t="s">
        <v>370</v>
      </c>
      <c r="AA1" s="7">
        <f>IF(DPGF!F660&lt;&gt;"",DPGF!F660,"0")</f>
        <v>0</v>
      </c>
    </row>
    <row r="2" spans="1:27" ht="12.75" customHeight="1" x14ac:dyDescent="0.25">
      <c r="AA2" s="7" t="str">
        <f>UPPER(MID(AA98,1,1))&amp;MID(AA98,2,168)</f>
        <v xml:space="preserve">Zéro euro </v>
      </c>
    </row>
    <row r="3" spans="1:27" ht="25.5" customHeight="1" x14ac:dyDescent="0.25">
      <c r="A3" s="17" t="s">
        <v>371</v>
      </c>
      <c r="B3" s="16" t="s">
        <v>372</v>
      </c>
      <c r="C3" s="218" t="s">
        <v>397</v>
      </c>
      <c r="D3" s="218"/>
      <c r="E3" s="218"/>
      <c r="F3" s="218"/>
      <c r="G3" s="218"/>
      <c r="H3" s="218"/>
      <c r="I3" s="218"/>
      <c r="J3" s="218"/>
      <c r="AA3" s="7">
        <f>INT(AA1/1000000)</f>
        <v>0</v>
      </c>
    </row>
    <row r="4" spans="1:27" ht="12.75" customHeight="1" x14ac:dyDescent="0.25">
      <c r="AA4" s="7">
        <f>INT((AA1-AA3*1000000)/1000)</f>
        <v>0</v>
      </c>
    </row>
    <row r="5" spans="1:27" ht="25.5" customHeight="1" x14ac:dyDescent="0.25">
      <c r="A5" s="17" t="s">
        <v>373</v>
      </c>
      <c r="B5" s="16" t="s">
        <v>374</v>
      </c>
      <c r="C5" s="218" t="s">
        <v>398</v>
      </c>
      <c r="D5" s="218"/>
      <c r="E5" s="218"/>
      <c r="F5" s="218"/>
      <c r="G5" s="218"/>
      <c r="H5" s="218"/>
      <c r="I5" s="218"/>
      <c r="J5" s="218"/>
      <c r="AA5" s="7">
        <f>INT(AA1-AA3*1000000-AA4*1000)</f>
        <v>0</v>
      </c>
    </row>
    <row r="6" spans="1:27" ht="12.75" customHeight="1" x14ac:dyDescent="0.25">
      <c r="AA6" s="7">
        <f>ROUND(AA1-AA3*1000000-AA4*1000-AA5,2)*100</f>
        <v>0</v>
      </c>
    </row>
    <row r="7" spans="1:27" ht="12.75" customHeight="1" x14ac:dyDescent="0.25">
      <c r="A7" s="17" t="s">
        <v>383</v>
      </c>
      <c r="B7" s="16" t="s">
        <v>384</v>
      </c>
      <c r="C7" s="18">
        <v>25026</v>
      </c>
      <c r="AA7" s="7">
        <f>AA3-AA12*100</f>
        <v>0</v>
      </c>
    </row>
    <row r="8" spans="1:27" ht="12.75" customHeight="1" x14ac:dyDescent="0.25">
      <c r="AA8" s="7">
        <f>0</f>
        <v>0</v>
      </c>
    </row>
    <row r="9" spans="1:27" ht="12.75" customHeight="1" x14ac:dyDescent="0.25">
      <c r="A9" s="17" t="s">
        <v>385</v>
      </c>
      <c r="B9" s="16" t="s">
        <v>386</v>
      </c>
      <c r="C9" s="18"/>
      <c r="AA9" s="7">
        <f>AA4-AA15*100</f>
        <v>0</v>
      </c>
    </row>
    <row r="10" spans="1:27" ht="12.75" customHeight="1" x14ac:dyDescent="0.25">
      <c r="AA10" s="7">
        <f>ROUND(AA5-AA18*100,0)</f>
        <v>0</v>
      </c>
    </row>
    <row r="11" spans="1:27" ht="25.5" customHeight="1" x14ac:dyDescent="0.25">
      <c r="A11" s="17" t="s">
        <v>375</v>
      </c>
      <c r="B11" s="16" t="s">
        <v>376</v>
      </c>
      <c r="C11" s="218" t="s">
        <v>34</v>
      </c>
      <c r="D11" s="218"/>
      <c r="E11" s="218"/>
      <c r="F11" s="218"/>
      <c r="G11" s="218"/>
      <c r="H11" s="218"/>
      <c r="I11" s="218"/>
      <c r="J11" s="218"/>
      <c r="AA11" s="7">
        <f>AA6</f>
        <v>0</v>
      </c>
    </row>
    <row r="12" spans="1:27" ht="12.75" customHeight="1" x14ac:dyDescent="0.25">
      <c r="AA12" s="7">
        <f>INT(AA3/100)</f>
        <v>0</v>
      </c>
    </row>
    <row r="13" spans="1:27" ht="12.75" customHeight="1" x14ac:dyDescent="0.25">
      <c r="A13" s="17" t="s">
        <v>387</v>
      </c>
      <c r="B13" s="16" t="s">
        <v>388</v>
      </c>
      <c r="C13" s="18" t="s">
        <v>399</v>
      </c>
      <c r="AA13" s="7">
        <f>INT((AA3-AA12*100)/10)</f>
        <v>0</v>
      </c>
    </row>
    <row r="14" spans="1:27" ht="12.75" customHeight="1" x14ac:dyDescent="0.25">
      <c r="AA14" s="7">
        <f>AA3-AA12*100-AA13*10</f>
        <v>0</v>
      </c>
    </row>
    <row r="15" spans="1:27" ht="12.75" customHeight="1" x14ac:dyDescent="0.25">
      <c r="A15" s="17" t="s">
        <v>389</v>
      </c>
      <c r="B15" s="16" t="s">
        <v>390</v>
      </c>
      <c r="C15" s="18" t="s">
        <v>400</v>
      </c>
      <c r="AA15" s="7">
        <f>INT(AA4/100)</f>
        <v>0</v>
      </c>
    </row>
    <row r="16" spans="1:27" ht="12.75" customHeight="1" x14ac:dyDescent="0.25">
      <c r="AA16" s="7">
        <f>INT((AA4-AA15*100)/10)</f>
        <v>0</v>
      </c>
    </row>
    <row r="17" spans="1:27" ht="12.75" customHeight="1" x14ac:dyDescent="0.25">
      <c r="A17" s="17" t="s">
        <v>391</v>
      </c>
      <c r="B17" s="16" t="s">
        <v>392</v>
      </c>
      <c r="C17" s="18"/>
      <c r="AA17" s="7">
        <f>AA4-AA15*100-AA16*10</f>
        <v>0</v>
      </c>
    </row>
    <row r="18" spans="1:27" ht="12.75" customHeight="1" x14ac:dyDescent="0.25">
      <c r="AA18" s="7">
        <f>INT(AA5/100)</f>
        <v>0</v>
      </c>
    </row>
    <row r="19" spans="1:27" ht="12.75" customHeight="1" x14ac:dyDescent="0.25">
      <c r="C19" s="19">
        <v>0.2</v>
      </c>
      <c r="E19" s="20" t="s">
        <v>393</v>
      </c>
      <c r="AA19" s="7">
        <f>INT((AA5-AA18*100)/10)</f>
        <v>0</v>
      </c>
    </row>
    <row r="20" spans="1:27" ht="12.75" customHeight="1" x14ac:dyDescent="0.25">
      <c r="C20" s="21">
        <v>5.5E-2</v>
      </c>
      <c r="E20" s="20" t="s">
        <v>394</v>
      </c>
      <c r="AA20" s="7">
        <f>AA5-AA18*100-AA19*10</f>
        <v>0</v>
      </c>
    </row>
    <row r="21" spans="1:27" ht="12.75" customHeight="1" x14ac:dyDescent="0.25">
      <c r="C21" s="21">
        <v>0</v>
      </c>
      <c r="E21" s="20" t="s">
        <v>395</v>
      </c>
      <c r="AA21" s="7">
        <f>INT(AA6/10)</f>
        <v>0</v>
      </c>
    </row>
    <row r="22" spans="1:27" ht="12.75" customHeight="1" x14ac:dyDescent="0.25">
      <c r="C22" s="22">
        <v>0</v>
      </c>
      <c r="E22" s="20" t="s">
        <v>396</v>
      </c>
      <c r="AA22" s="7">
        <f>ROUND(AA6-AA21*10,0)</f>
        <v>0</v>
      </c>
    </row>
    <row r="23" spans="1:27" ht="12.75" customHeight="1" x14ac:dyDescent="0.25">
      <c r="AA23" s="7" t="str">
        <f>IF(AA12=0,"",IF(AA12=1,"",IF(AA12=2,"deux ",IF(AA12=3,"trois ",IF(AA12=4,"quatre ",IF(AA12=5,"cinq ",AA42))))))</f>
        <v/>
      </c>
    </row>
    <row r="24" spans="1:27" ht="12.75" customHeight="1" x14ac:dyDescent="0.25">
      <c r="A24" s="17" t="s">
        <v>377</v>
      </c>
      <c r="B24" s="16" t="s">
        <v>378</v>
      </c>
      <c r="C24" s="218"/>
      <c r="D24" s="218"/>
      <c r="E24" s="218"/>
      <c r="F24" s="218"/>
      <c r="G24" s="218"/>
      <c r="H24" s="218"/>
      <c r="I24" s="218"/>
      <c r="J24" s="218"/>
      <c r="AA24" s="7" t="str">
        <f>IF(AA12=0,"",IF(AA12&lt;2,"cent ",AA43))</f>
        <v/>
      </c>
    </row>
    <row r="25" spans="1:27" ht="12.75" customHeight="1" x14ac:dyDescent="0.25">
      <c r="AA25" s="7" t="str">
        <f>IF(AA13=1,AA44,IF(AA13=7,AA64,IF(AA13=9,AA80,AA89)))</f>
        <v/>
      </c>
    </row>
    <row r="26" spans="1:27" ht="12.75" customHeight="1" x14ac:dyDescent="0.25">
      <c r="A26" s="17" t="s">
        <v>379</v>
      </c>
      <c r="B26" s="16" t="s">
        <v>380</v>
      </c>
      <c r="C26" s="218"/>
      <c r="D26" s="218"/>
      <c r="E26" s="218"/>
      <c r="F26" s="218"/>
      <c r="G26" s="218"/>
      <c r="H26" s="218"/>
      <c r="I26" s="218"/>
      <c r="J26" s="218"/>
      <c r="AA26" s="7" t="str">
        <f>IF(AA7=11,"",IF(AA7=12,"",IF(AA7=13,"",IF(AA7=14,"",IF(AA7=15,"",IF(AA7=16,"",AA45))))))</f>
        <v/>
      </c>
    </row>
    <row r="27" spans="1:27" ht="12.75" customHeight="1" x14ac:dyDescent="0.25">
      <c r="AA27" s="7" t="str">
        <f>IF(AA3=0,"",IF(AA3&lt;2,"million ","millions "))</f>
        <v/>
      </c>
    </row>
    <row r="28" spans="1:27" ht="12.75" customHeight="1" x14ac:dyDescent="0.25">
      <c r="A28" s="17" t="s">
        <v>381</v>
      </c>
      <c r="B28" s="16" t="s">
        <v>382</v>
      </c>
      <c r="C28" s="218"/>
      <c r="D28" s="218"/>
      <c r="E28" s="218"/>
      <c r="F28" s="218"/>
      <c r="G28" s="218"/>
      <c r="H28" s="218"/>
      <c r="I28" s="218"/>
      <c r="J28" s="218"/>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1"/>
  <sheetViews>
    <sheetView workbookViewId="0"/>
  </sheetViews>
  <sheetFormatPr baseColWidth="10" defaultColWidth="9.140625" defaultRowHeight="15" x14ac:dyDescent="0.25"/>
  <cols>
    <col min="1" max="1" width="24.7109375" customWidth="1"/>
  </cols>
  <sheetData>
    <row r="1" spans="1:3" x14ac:dyDescent="0.25">
      <c r="A1" s="7" t="s">
        <v>401</v>
      </c>
      <c r="B1" s="7" t="s">
        <v>402</v>
      </c>
    </row>
    <row r="2" spans="1:3" x14ac:dyDescent="0.25">
      <c r="A2" s="7" t="s">
        <v>403</v>
      </c>
      <c r="B2" s="7" t="s">
        <v>397</v>
      </c>
    </row>
    <row r="3" spans="1:3" x14ac:dyDescent="0.25">
      <c r="A3" s="7" t="s">
        <v>404</v>
      </c>
      <c r="B3" s="7">
        <v>1</v>
      </c>
    </row>
    <row r="4" spans="1:3" x14ac:dyDescent="0.25">
      <c r="A4" s="7" t="s">
        <v>405</v>
      </c>
      <c r="B4" s="7">
        <v>0</v>
      </c>
    </row>
    <row r="5" spans="1:3" x14ac:dyDescent="0.25">
      <c r="A5" s="7" t="s">
        <v>406</v>
      </c>
      <c r="B5" s="7">
        <v>0</v>
      </c>
    </row>
    <row r="6" spans="1:3" x14ac:dyDescent="0.25">
      <c r="A6" s="7" t="s">
        <v>407</v>
      </c>
      <c r="B6" s="7">
        <v>1</v>
      </c>
    </row>
    <row r="7" spans="1:3" x14ac:dyDescent="0.25">
      <c r="A7" s="7" t="s">
        <v>408</v>
      </c>
      <c r="B7" s="7">
        <v>0</v>
      </c>
    </row>
    <row r="8" spans="1:3" x14ac:dyDescent="0.25">
      <c r="A8" s="7" t="s">
        <v>409</v>
      </c>
      <c r="B8" s="7">
        <v>0</v>
      </c>
    </row>
    <row r="9" spans="1:3" x14ac:dyDescent="0.25">
      <c r="A9" s="7" t="s">
        <v>410</v>
      </c>
      <c r="B9" s="7">
        <v>1</v>
      </c>
    </row>
    <row r="10" spans="1:3" x14ac:dyDescent="0.25">
      <c r="A10" s="7" t="s">
        <v>411</v>
      </c>
      <c r="C10" s="7" t="s">
        <v>412</v>
      </c>
    </row>
    <row r="11" spans="1:3" x14ac:dyDescent="0.25">
      <c r="A11" s="7" t="s">
        <v>413</v>
      </c>
      <c r="B11" s="7">
        <v>0</v>
      </c>
    </row>
  </sheetData>
  <sheetProtection password="E95E" sheet="1" objects="1" select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F3A7C41714A141982E451309B98992" ma:contentTypeVersion="16" ma:contentTypeDescription="Crée un document." ma:contentTypeScope="" ma:versionID="882119293cc13c7b81c9a20e4f44ffc9">
  <xsd:schema xmlns:xsd="http://www.w3.org/2001/XMLSchema" xmlns:xs="http://www.w3.org/2001/XMLSchema" xmlns:p="http://schemas.microsoft.com/office/2006/metadata/properties" xmlns:ns2="0f64acf0-2176-4004-8b30-b0c9576165f2" xmlns:ns3="bd3d0ed7-9e25-4343-b076-3d851cedb148" targetNamespace="http://schemas.microsoft.com/office/2006/metadata/properties" ma:root="true" ma:fieldsID="9624e21d21378363c3cfac7bb107044a" ns2:_="" ns3:_="">
    <xsd:import namespace="0f64acf0-2176-4004-8b30-b0c9576165f2"/>
    <xsd:import namespace="bd3d0ed7-9e25-4343-b076-3d851cedb1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64acf0-2176-4004-8b30-b0c9576165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d3d0ed7-9e25-4343-b076-3d851cedb14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8B20E4-BB8D-4CF9-B60A-9F76147F5232}"/>
</file>

<file path=customXml/itemProps2.xml><?xml version="1.0" encoding="utf-8"?>
<ds:datastoreItem xmlns:ds="http://schemas.openxmlformats.org/officeDocument/2006/customXml" ds:itemID="{4857C39F-8BC5-4669-BDD6-05F4C4BCBC7B}"/>
</file>

<file path=customXml/itemProps3.xml><?xml version="1.0" encoding="utf-8"?>
<ds:datastoreItem xmlns:ds="http://schemas.openxmlformats.org/officeDocument/2006/customXml" ds:itemID="{3834A6D7-E2C9-4167-890F-303A427780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17</vt:i4>
      </vt:variant>
    </vt:vector>
  </HeadingPairs>
  <TitlesOfParts>
    <vt:vector size="22" baseType="lpstr">
      <vt:lpstr>Page de garde</vt:lpstr>
      <vt:lpstr>Note liminaire</vt:lpstr>
      <vt:lpstr>DPGF</vt:lpstr>
      <vt:lpstr>Paramètres</vt:lpstr>
      <vt:lpstr>Version</vt:lpstr>
      <vt:lpstr>CODELOT</vt:lpstr>
      <vt:lpstr>CPVILLEDOSSIER</vt:lpstr>
      <vt:lpstr>DATEVALEUR</vt:lpstr>
      <vt:lpstr>DPGF!Impression_des_titres</vt:lpstr>
      <vt:lpstr>INDICELOT</vt:lpstr>
      <vt:lpstr>NUMDOSSIER</vt:lpstr>
      <vt:lpstr>PARCELLEDOSSIER</vt:lpstr>
      <vt:lpstr>PHASELOT</vt:lpstr>
      <vt:lpstr>RUEDOSSIER</vt:lpstr>
      <vt:lpstr>TAUXTVA1</vt:lpstr>
      <vt:lpstr>TAUXTVA2</vt:lpstr>
      <vt:lpstr>TAUXTVA3</vt:lpstr>
      <vt:lpstr>TAUXTVA4</vt:lpstr>
      <vt:lpstr>TITREDOC</vt:lpstr>
      <vt:lpstr>TITREDOSSIER</vt:lpstr>
      <vt:lpstr>TITRELOT</vt:lpstr>
      <vt:lpstr>'Note liminaire'!Zone_d_impression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2BDM - Marion BASQUIN</cp:lastModifiedBy>
  <cp:lastPrinted>2025-07-31T13:59:57Z</cp:lastPrinted>
  <dcterms:created xsi:type="dcterms:W3CDTF">2025-07-29T07:06:51Z</dcterms:created>
  <dcterms:modified xsi:type="dcterms:W3CDTF">2025-09-09T10:29:13Z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0x01010007F3A7C41714A141982E451309B98992</vt:lpwstr>
  </property>
</Properties>
</file>